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8515" windowHeight="138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S121" i="1" l="1"/>
  <c r="F121" i="1"/>
  <c r="W114" i="1"/>
  <c r="U114" i="1"/>
  <c r="S114" i="1"/>
  <c r="J114" i="1"/>
  <c r="H114" i="1"/>
  <c r="F114" i="1"/>
  <c r="E78" i="1" l="1"/>
  <c r="S56" i="1" l="1"/>
  <c r="X74" i="1" l="1"/>
  <c r="K74" i="1"/>
  <c r="S44" i="1"/>
  <c r="S45" i="1" s="1"/>
  <c r="R78" i="1"/>
  <c r="U71" i="1"/>
  <c r="U80" i="1" s="1"/>
  <c r="U74" i="1" s="1"/>
  <c r="G71" i="1"/>
  <c r="G80" i="1" s="1"/>
  <c r="G74" i="1" s="1"/>
  <c r="F44" i="1"/>
  <c r="F45" i="1" s="1"/>
  <c r="F56" i="1"/>
  <c r="W44" i="1"/>
  <c r="W45" i="1" s="1"/>
  <c r="U44" i="1"/>
  <c r="U45" i="1" s="1"/>
  <c r="J44" i="1"/>
  <c r="J45" i="1" s="1"/>
  <c r="H44" i="1"/>
  <c r="H45" i="1" s="1"/>
  <c r="F88" i="1" l="1"/>
  <c r="F90" i="1" s="1"/>
  <c r="J97" i="1" s="1"/>
  <c r="J99" i="1" s="1"/>
  <c r="S88" i="1"/>
  <c r="S90" i="1" s="1"/>
  <c r="W34" i="1"/>
  <c r="U34" i="1"/>
  <c r="S34" i="1"/>
  <c r="J34" i="1"/>
  <c r="H34" i="1"/>
  <c r="F34" i="1"/>
  <c r="J103" i="1" l="1"/>
  <c r="J101" i="1"/>
  <c r="H97" i="1"/>
  <c r="H99" i="1" s="1"/>
  <c r="F97" i="1"/>
  <c r="F99" i="1" s="1"/>
  <c r="U97" i="1"/>
  <c r="U99" i="1" s="1"/>
  <c r="W97" i="1"/>
  <c r="W99" i="1" s="1"/>
  <c r="S97" i="1"/>
  <c r="S99" i="1" s="1"/>
  <c r="S103" i="1" l="1"/>
  <c r="S101" i="1"/>
  <c r="W103" i="1"/>
  <c r="W101" i="1"/>
  <c r="U103" i="1"/>
  <c r="U101" i="1"/>
  <c r="F103" i="1"/>
  <c r="F101" i="1"/>
  <c r="H103" i="1"/>
  <c r="H101" i="1"/>
</calcChain>
</file>

<file path=xl/sharedStrings.xml><?xml version="1.0" encoding="utf-8"?>
<sst xmlns="http://schemas.openxmlformats.org/spreadsheetml/2006/main" count="238" uniqueCount="86">
  <si>
    <t>Ingo Mennerich, November 2013</t>
  </si>
  <si>
    <t>Biodiesel</t>
  </si>
  <si>
    <t>Mais</t>
  </si>
  <si>
    <t>Zuckerrübe</t>
  </si>
  <si>
    <t>Weizen</t>
  </si>
  <si>
    <t>Raps</t>
  </si>
  <si>
    <t>Ölpalme</t>
  </si>
  <si>
    <t>Soja</t>
  </si>
  <si>
    <t>Benzin</t>
  </si>
  <si>
    <t>Diesel</t>
  </si>
  <si>
    <t>MJ/l</t>
  </si>
  <si>
    <t>Verhältnis Ethanol/Benzin</t>
  </si>
  <si>
    <t>Benzin oder Diesel?</t>
  </si>
  <si>
    <t>Verhältnis Biodiesel/Diesel</t>
  </si>
  <si>
    <t>%</t>
  </si>
  <si>
    <t>MJ/L</t>
  </si>
  <si>
    <t>%)</t>
  </si>
  <si>
    <t xml:space="preserve">(mit Bioethanol-Anteil von </t>
  </si>
  <si>
    <t xml:space="preserve">(mit Biodiesel-Anteil von </t>
  </si>
  <si>
    <t>Super: 5%, E10: 10%, E 85: 85% Bioethanol-Anteil</t>
  </si>
  <si>
    <t xml:space="preserve"> 7 % Biodiesel-Anteil</t>
  </si>
  <si>
    <t>►►</t>
  </si>
  <si>
    <t>Liter</t>
  </si>
  <si>
    <t>Reichweite</t>
  </si>
  <si>
    <t xml:space="preserve">km </t>
  </si>
  <si>
    <t>Liter/100km</t>
  </si>
  <si>
    <t>Daraus folgt ein Durchschnittsverbrauch…</t>
  </si>
  <si>
    <t>Roh-Ertrag (t/ha)</t>
  </si>
  <si>
    <t>Ertrag Kraftstoff (t/ha)</t>
  </si>
  <si>
    <t>Ertrag Kraftstoff (l/ha)</t>
  </si>
  <si>
    <t>km….</t>
  </si>
  <si>
    <t xml:space="preserve">Bei einer Fahrt von </t>
  </si>
  <si>
    <t>m</t>
  </si>
  <si>
    <t>"Diesel"</t>
  </si>
  <si>
    <t>"Benzin"</t>
  </si>
  <si>
    <t xml:space="preserve"> </t>
  </si>
  <si>
    <t>Quadrat mit der Seitenlänge</t>
  </si>
  <si>
    <t>http://mediathek.fnr.de/basisdaten-bioenergie.html</t>
  </si>
  <si>
    <t>Datenquelle des dazu gehörigen Arbeitsblattes:</t>
  </si>
  <si>
    <t xml:space="preserve">Im Benzin (Beispiel): </t>
  </si>
  <si>
    <t>Im Diesel (Beispiel):</t>
  </si>
  <si>
    <t>Das Programm ermittelt die zur Produktion von Biotreibstoffen und damit gefahrenen Kilometern notwendige Ackerfläche.</t>
  </si>
  <si>
    <r>
      <rPr>
        <sz val="14"/>
        <rFont val="Calibri"/>
        <family val="2"/>
        <scheme val="minor"/>
      </rPr>
      <t>m</t>
    </r>
    <r>
      <rPr>
        <vertAlign val="superscript"/>
        <sz val="14"/>
        <rFont val="Calibri"/>
        <family val="2"/>
        <scheme val="minor"/>
      </rPr>
      <t>2</t>
    </r>
  </si>
  <si>
    <t>Ackerfläche /Liter Kraftstoff</t>
  </si>
  <si>
    <t>Ackerfläche/Liter Kraftstoff</t>
  </si>
  <si>
    <t>t/ha)</t>
  </si>
  <si>
    <t>Ausbeute</t>
  </si>
  <si>
    <t>l/ha)</t>
  </si>
  <si>
    <t>Ertrag Kraftstoff (Liter)</t>
  </si>
  <si>
    <t>Ertrag Kraftstoff (Tonnen)</t>
  </si>
  <si>
    <t>Roh-Ertrag (Tonnen)</t>
  </si>
  <si>
    <t>Ethanol (Bioethanol)</t>
  </si>
  <si>
    <t>Energiegehalt der Kraftstoffe:</t>
  </si>
  <si>
    <t>mit Bioethanol-Anteil</t>
  </si>
  <si>
    <t>mit Biodiesel-Anteil</t>
  </si>
  <si>
    <t>ha</t>
  </si>
  <si>
    <t>Quadratmeter</t>
  </si>
  <si>
    <t>Basisdaten Bioenergie Deutschland 2013</t>
  </si>
  <si>
    <t>Deutsches Institut für Wirtschaftsforschung</t>
  </si>
  <si>
    <t>Dazu sind nur wenige Daten aus dem dazu gehörigen Arbeitsblatt, der Benzin bzw. Diesel-Verbrauch des Fahrzeugs und der Biokraftstoff-Anteil  in die gelb unterlegten Felder einzutragen. Die Ergebnisse erscheinen in rot.</t>
  </si>
  <si>
    <t>Bioethanol/Biodiesel: Vom Acker in den Tank!?</t>
  </si>
  <si>
    <t>verbraucht mein Fahrzeug:</t>
  </si>
  <si>
    <t>Bioethanol-Anteil:</t>
  </si>
  <si>
    <t>Quadrat mit der  Seitenlänge…</t>
  </si>
  <si>
    <t>Hektar (100 x 100 m = 10000 m2)</t>
  </si>
  <si>
    <t>Verbrauch pro Strecke:</t>
  </si>
  <si>
    <t>Wie viel Acker (oder Regenwald) braucht mein Auto?*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</si>
  <si>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</si>
  <si>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t>Zur Herstellung von Bioethanol notwendige Flächen:</t>
  </si>
  <si>
    <t>Zur Herstellung von Biodiesel notwendige Flächen:</t>
  </si>
  <si>
    <t>Quadratkilometer</t>
  </si>
  <si>
    <t>vereinfachte Version 2015</t>
  </si>
  <si>
    <t>(mit "normalem" Benzin d.h. ohne Bioethanol-Anteile)</t>
  </si>
  <si>
    <t>Durchschnittsverbrauch meines Fahrzeugs in Liter Diesel/100 km</t>
  </si>
  <si>
    <t>(mit "normalem" Diesel d.h. ohne Biodiesel-Anteile)</t>
  </si>
  <si>
    <t xml:space="preserve">Anteil Bioethanol in % </t>
  </si>
  <si>
    <t xml:space="preserve">Anteil Biodiesel in % </t>
  </si>
  <si>
    <r>
      <t>Energiegehalt (</t>
    </r>
    <r>
      <rPr>
        <sz val="12"/>
        <color theme="0"/>
        <rFont val="Calibri"/>
        <family val="2"/>
        <scheme val="minor"/>
      </rPr>
      <t>Benzin/Bioethanol-Gemisch)</t>
    </r>
  </si>
  <si>
    <r>
      <t xml:space="preserve">Energiegehalt </t>
    </r>
    <r>
      <rPr>
        <sz val="12"/>
        <color theme="0"/>
        <rFont val="Calibri"/>
        <family val="2"/>
        <scheme val="minor"/>
      </rPr>
      <t>(Diesel/Biodiesel-Gemisch)</t>
    </r>
  </si>
  <si>
    <r>
      <t>km</t>
    </r>
    <r>
      <rPr>
        <vertAlign val="superscript"/>
        <sz val="12"/>
        <color theme="0"/>
        <rFont val="Calibri"/>
        <family val="2"/>
        <scheme val="minor"/>
      </rPr>
      <t>2</t>
    </r>
  </si>
  <si>
    <r>
      <t xml:space="preserve">Benzin wird </t>
    </r>
    <r>
      <rPr>
        <b/>
        <sz val="26"/>
        <color rgb="FFFF0000"/>
        <rFont val="Calibri"/>
        <family val="2"/>
        <scheme val="minor"/>
      </rPr>
      <t>Bioethanol</t>
    </r>
    <r>
      <rPr>
        <sz val="26"/>
        <color theme="1"/>
        <rFont val="Calibri"/>
        <family val="2"/>
        <scheme val="minor"/>
      </rPr>
      <t xml:space="preserve"> beigemischt…</t>
    </r>
  </si>
  <si>
    <r>
      <t xml:space="preserve">Diesel wird </t>
    </r>
    <r>
      <rPr>
        <b/>
        <sz val="26"/>
        <color rgb="FFFF0000"/>
        <rFont val="Calibri"/>
        <family val="2"/>
        <scheme val="minor"/>
      </rPr>
      <t>Biodiesel</t>
    </r>
    <r>
      <rPr>
        <b/>
        <sz val="26"/>
        <color theme="1"/>
        <rFont val="Calibri"/>
        <family val="2"/>
        <scheme val="minor"/>
      </rPr>
      <t xml:space="preserve"> </t>
    </r>
    <r>
      <rPr>
        <sz val="26"/>
        <color theme="1"/>
        <rFont val="Calibri"/>
        <family val="2"/>
        <scheme val="minor"/>
      </rPr>
      <t>beigemischt…</t>
    </r>
  </si>
  <si>
    <r>
      <t xml:space="preserve">Um </t>
    </r>
    <r>
      <rPr>
        <b/>
        <sz val="14"/>
        <color theme="1"/>
        <rFont val="Calibri"/>
        <family val="2"/>
        <scheme val="minor"/>
      </rPr>
      <t>1 Liter Bioethanol</t>
    </r>
    <r>
      <rPr>
        <sz val="14"/>
        <color theme="1"/>
        <rFont val="Calibri"/>
        <family val="2"/>
        <scheme val="minor"/>
      </rPr>
      <t xml:space="preserve"> zu erzeugen braucht man so viel Ackerfläche…</t>
    </r>
  </si>
  <si>
    <r>
      <t xml:space="preserve">Um </t>
    </r>
    <r>
      <rPr>
        <b/>
        <sz val="14"/>
        <rFont val="Calibri"/>
        <family val="2"/>
        <scheme val="minor"/>
      </rPr>
      <t>1 Liter Biodiesel</t>
    </r>
    <r>
      <rPr>
        <sz val="14"/>
        <rFont val="Calibri"/>
        <family val="2"/>
        <scheme val="minor"/>
      </rPr>
      <t xml:space="preserve"> zu erzeugen braucht man so viel Ackerfläche...</t>
    </r>
  </si>
  <si>
    <t>Datengrundlage:</t>
  </si>
  <si>
    <t>Durchschnittsverbrauch meines Fahrzeugs in Liter Benzin/100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</si>
</sst>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Arial"/>
      <family val="2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bscript"/>
      <sz val="12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0"/>
      <name val="Arial"/>
      <family val="2"/>
    </font>
    <font>
      <vertAlign val="subscript"/>
      <sz val="1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vertAlign val="subscript"/>
      <sz val="10"/>
      <color rgb="FF0070C0"/>
      <name val="Calibri"/>
      <family val="2"/>
      <scheme val="minor"/>
    </font>
    <font>
      <vertAlign val="subscript"/>
      <sz val="16"/>
      <color rgb="FF0070C0"/>
      <name val="Calibri"/>
      <family val="2"/>
      <scheme val="minor"/>
    </font>
    <font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4" fillId="0" borderId="0" xfId="0" applyFont="1"/>
    <xf numFmtId="0" fontId="0" fillId="0" borderId="0" xfId="0" applyFont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2" borderId="0" xfId="0" applyFill="1"/>
    <xf numFmtId="0" fontId="6" fillId="3" borderId="0" xfId="0" applyFont="1" applyFill="1"/>
    <xf numFmtId="0" fontId="0" fillId="3" borderId="0" xfId="0" applyFill="1"/>
    <xf numFmtId="0" fontId="0" fillId="2" borderId="0" xfId="0" applyFont="1" applyFill="1" applyAlignment="1"/>
    <xf numFmtId="0" fontId="0" fillId="2" borderId="0" xfId="0" applyFill="1" applyAlignment="1"/>
    <xf numFmtId="0" fontId="0" fillId="2" borderId="0" xfId="0" applyFont="1" applyFill="1"/>
    <xf numFmtId="0" fontId="3" fillId="2" borderId="0" xfId="0" applyFont="1" applyFill="1"/>
    <xf numFmtId="0" fontId="0" fillId="0" borderId="0" xfId="0" applyFill="1" applyAlignment="1"/>
    <xf numFmtId="0" fontId="3" fillId="0" borderId="0" xfId="0" applyFont="1" applyFill="1" applyBorder="1"/>
    <xf numFmtId="0" fontId="0" fillId="0" borderId="0" xfId="0" applyFill="1" applyBorder="1"/>
    <xf numFmtId="0" fontId="7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Alignment="1"/>
    <xf numFmtId="0" fontId="0" fillId="0" borderId="0" xfId="0" applyFont="1" applyAlignment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/>
    <xf numFmtId="1" fontId="4" fillId="0" borderId="0" xfId="0" applyNumberFormat="1" applyFont="1"/>
    <xf numFmtId="0" fontId="0" fillId="0" borderId="0" xfId="0" applyFill="1" applyBorder="1" applyAlignment="1"/>
    <xf numFmtId="0" fontId="5" fillId="0" borderId="0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0" fillId="0" borderId="0" xfId="0" applyFill="1" applyBorder="1" applyAlignment="1"/>
    <xf numFmtId="0" fontId="7" fillId="0" borderId="0" xfId="0" applyFont="1" applyAlignment="1"/>
    <xf numFmtId="0" fontId="5" fillId="0" borderId="0" xfId="0" applyFont="1" applyFill="1" applyBorder="1" applyAlignment="1"/>
    <xf numFmtId="0" fontId="0" fillId="0" borderId="0" xfId="0" applyFill="1" applyAlignment="1"/>
    <xf numFmtId="0" fontId="4" fillId="0" borderId="0" xfId="0" applyFont="1" applyFill="1" applyBorder="1" applyAlignment="1"/>
    <xf numFmtId="0" fontId="4" fillId="0" borderId="0" xfId="0" applyFont="1" applyAlignment="1"/>
    <xf numFmtId="0" fontId="0" fillId="0" borderId="0" xfId="0" applyFont="1" applyFill="1" applyBorder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9" fillId="0" borderId="0" xfId="0" applyFont="1"/>
    <xf numFmtId="0" fontId="16" fillId="0" borderId="0" xfId="0" applyFont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9" fillId="2" borderId="0" xfId="0" applyFont="1" applyFill="1"/>
    <xf numFmtId="0" fontId="1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Protection="1">
      <protection locked="0"/>
    </xf>
    <xf numFmtId="0" fontId="4" fillId="3" borderId="0" xfId="0" applyFont="1" applyFill="1" applyAlignment="1"/>
    <xf numFmtId="1" fontId="17" fillId="0" borderId="0" xfId="0" applyNumberFormat="1" applyFont="1"/>
    <xf numFmtId="164" fontId="17" fillId="0" borderId="0" xfId="0" applyNumberFormat="1" applyFont="1"/>
    <xf numFmtId="0" fontId="11" fillId="0" borderId="0" xfId="0" applyFont="1"/>
    <xf numFmtId="2" fontId="17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Fill="1"/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/>
    <xf numFmtId="0" fontId="18" fillId="0" borderId="0" xfId="1" applyAlignment="1"/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7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4" fillId="4" borderId="0" xfId="0" applyFont="1" applyFill="1" applyAlignment="1" applyProtection="1">
      <alignment horizontal="right"/>
      <protection locked="0"/>
    </xf>
    <xf numFmtId="0" fontId="4" fillId="4" borderId="0" xfId="0" applyFont="1" applyFill="1" applyProtection="1">
      <protection locked="0"/>
    </xf>
    <xf numFmtId="2" fontId="21" fillId="0" borderId="0" xfId="0" applyNumberFormat="1" applyFont="1"/>
    <xf numFmtId="164" fontId="21" fillId="0" borderId="0" xfId="0" applyNumberFormat="1" applyFont="1"/>
    <xf numFmtId="0" fontId="0" fillId="2" borderId="0" xfId="0" applyFill="1" applyBorder="1" applyAlignment="1"/>
    <xf numFmtId="0" fontId="12" fillId="2" borderId="0" xfId="0" applyFont="1" applyFill="1" applyBorder="1" applyAlignment="1"/>
    <xf numFmtId="0" fontId="11" fillId="2" borderId="0" xfId="0" applyFont="1" applyFill="1" applyAlignment="1"/>
    <xf numFmtId="0" fontId="14" fillId="2" borderId="0" xfId="0" applyFont="1" applyFill="1"/>
    <xf numFmtId="0" fontId="17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9" fillId="4" borderId="0" xfId="0" applyFont="1" applyFill="1" applyProtection="1">
      <protection locked="0"/>
    </xf>
    <xf numFmtId="2" fontId="21" fillId="0" borderId="0" xfId="0" applyNumberFormat="1" applyFont="1" applyFill="1" applyBorder="1" applyAlignment="1">
      <alignment horizontal="right"/>
    </xf>
    <xf numFmtId="0" fontId="7" fillId="0" borderId="0" xfId="0" applyFont="1" applyAlignment="1"/>
    <xf numFmtId="0" fontId="0" fillId="0" borderId="0" xfId="0" applyAlignment="1"/>
    <xf numFmtId="0" fontId="24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protection hidden="1"/>
    </xf>
    <xf numFmtId="0" fontId="23" fillId="0" borderId="0" xfId="0" applyFont="1" applyProtection="1"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4" fillId="5" borderId="0" xfId="0" applyFont="1" applyFill="1" applyBorder="1" applyAlignment="1" applyProtection="1">
      <alignment horizontal="right"/>
      <protection locked="0" hidden="1"/>
    </xf>
    <xf numFmtId="0" fontId="24" fillId="5" borderId="0" xfId="0" applyFont="1" applyFill="1" applyBorder="1" applyAlignment="1" applyProtection="1">
      <alignment horizontal="left"/>
      <protection hidden="1"/>
    </xf>
    <xf numFmtId="0" fontId="11" fillId="5" borderId="0" xfId="0" applyFont="1" applyFill="1" applyAlignment="1">
      <alignment horizontal="right"/>
    </xf>
    <xf numFmtId="0" fontId="0" fillId="5" borderId="0" xfId="0" applyFill="1"/>
    <xf numFmtId="0" fontId="24" fillId="5" borderId="0" xfId="0" applyFont="1" applyFill="1" applyBorder="1" applyAlignment="1"/>
    <xf numFmtId="0" fontId="23" fillId="5" borderId="0" xfId="0" applyFont="1" applyFill="1"/>
    <xf numFmtId="0" fontId="23" fillId="5" borderId="0" xfId="0" applyFont="1" applyFill="1" applyBorder="1" applyAlignment="1"/>
    <xf numFmtId="0" fontId="24" fillId="5" borderId="0" xfId="0" applyFont="1" applyFill="1" applyBorder="1" applyAlignment="1" applyProtection="1">
      <alignment horizontal="right"/>
      <protection locked="0"/>
    </xf>
    <xf numFmtId="0" fontId="24" fillId="5" borderId="0" xfId="0" applyFont="1" applyFill="1" applyBorder="1" applyAlignment="1">
      <alignment horizontal="left"/>
    </xf>
    <xf numFmtId="0" fontId="24" fillId="5" borderId="0" xfId="0" applyFont="1" applyFill="1" applyAlignment="1" applyProtection="1">
      <alignment horizontal="right"/>
      <protection locked="0"/>
    </xf>
    <xf numFmtId="0" fontId="24" fillId="5" borderId="0" xfId="0" applyFont="1" applyFill="1" applyAlignment="1">
      <alignment horizontal="right"/>
    </xf>
    <xf numFmtId="0" fontId="23" fillId="5" borderId="0" xfId="0" applyFont="1" applyFill="1" applyAlignment="1"/>
    <xf numFmtId="0" fontId="24" fillId="5" borderId="0" xfId="0" applyFont="1" applyFill="1"/>
    <xf numFmtId="0" fontId="24" fillId="5" borderId="0" xfId="0" applyFont="1" applyFill="1" applyBorder="1"/>
    <xf numFmtId="0" fontId="24" fillId="5" borderId="0" xfId="0" applyFont="1" applyFill="1" applyAlignment="1">
      <alignment horizontal="center"/>
    </xf>
    <xf numFmtId="0" fontId="3" fillId="5" borderId="0" xfId="0" applyFont="1" applyFill="1"/>
    <xf numFmtId="0" fontId="6" fillId="5" borderId="0" xfId="0" applyFont="1" applyFill="1"/>
    <xf numFmtId="0" fontId="25" fillId="5" borderId="0" xfId="0" applyFont="1" applyFill="1"/>
    <xf numFmtId="0" fontId="24" fillId="5" borderId="0" xfId="0" applyFont="1" applyFill="1" applyProtection="1">
      <protection locked="0"/>
    </xf>
    <xf numFmtId="0" fontId="26" fillId="5" borderId="0" xfId="0" applyFont="1" applyFill="1"/>
    <xf numFmtId="0" fontId="24" fillId="5" borderId="0" xfId="0" applyFont="1" applyFill="1" applyBorder="1" applyProtection="1">
      <protection locked="0"/>
    </xf>
    <xf numFmtId="0" fontId="26" fillId="5" borderId="0" xfId="0" applyFont="1" applyFill="1" applyBorder="1" applyAlignment="1" applyProtection="1">
      <alignment horizontal="center"/>
      <protection locked="0"/>
    </xf>
    <xf numFmtId="0" fontId="26" fillId="5" borderId="0" xfId="0" applyFont="1" applyFill="1" applyBorder="1" applyProtection="1">
      <protection locked="0"/>
    </xf>
    <xf numFmtId="0" fontId="30" fillId="5" borderId="0" xfId="0" applyFont="1" applyFill="1" applyBorder="1" applyAlignment="1" applyProtection="1">
      <alignment horizontal="center"/>
      <protection locked="0"/>
    </xf>
    <xf numFmtId="0" fontId="31" fillId="5" borderId="0" xfId="0" applyFont="1" applyFill="1" applyBorder="1" applyProtection="1">
      <protection locked="0"/>
    </xf>
    <xf numFmtId="2" fontId="24" fillId="5" borderId="0" xfId="0" applyNumberFormat="1" applyFont="1" applyFill="1" applyBorder="1" applyProtection="1">
      <protection locked="0"/>
    </xf>
    <xf numFmtId="0" fontId="25" fillId="2" borderId="0" xfId="0" applyFont="1" applyFill="1" applyBorder="1" applyAlignment="1" applyProtection="1">
      <protection hidden="1"/>
    </xf>
    <xf numFmtId="0" fontId="23" fillId="2" borderId="0" xfId="0" applyFont="1" applyFill="1" applyBorder="1" applyAlignment="1" applyProtection="1">
      <protection hidden="1"/>
    </xf>
    <xf numFmtId="0" fontId="23" fillId="2" borderId="0" xfId="0" applyFont="1" applyFill="1" applyBorder="1" applyAlignment="1" applyProtection="1">
      <alignment horizontal="right"/>
      <protection hidden="1"/>
    </xf>
    <xf numFmtId="0" fontId="23" fillId="2" borderId="0" xfId="0" applyFont="1" applyFill="1" applyProtection="1">
      <protection hidden="1"/>
    </xf>
    <xf numFmtId="0" fontId="23" fillId="2" borderId="0" xfId="0" applyFont="1" applyFill="1" applyBorder="1" applyAlignment="1"/>
    <xf numFmtId="0" fontId="23" fillId="2" borderId="0" xfId="0" applyFont="1" applyFill="1" applyBorder="1" applyAlignment="1">
      <alignment horizontal="right"/>
    </xf>
    <xf numFmtId="0" fontId="23" fillId="2" borderId="0" xfId="0" applyFont="1" applyFill="1" applyAlignment="1">
      <alignment horizontal="right"/>
    </xf>
    <xf numFmtId="0" fontId="23" fillId="2" borderId="0" xfId="0" applyFont="1" applyFill="1"/>
    <xf numFmtId="0" fontId="24" fillId="2" borderId="0" xfId="0" applyFont="1" applyFill="1" applyBorder="1" applyAlignment="1" applyProtection="1">
      <protection hidden="1"/>
    </xf>
    <xf numFmtId="2" fontId="24" fillId="2" borderId="0" xfId="0" applyNumberFormat="1" applyFont="1" applyFill="1" applyBorder="1" applyAlignment="1" applyProtection="1">
      <alignment horizontal="right"/>
      <protection locked="0" hidden="1"/>
    </xf>
    <xf numFmtId="0" fontId="24" fillId="2" borderId="0" xfId="0" applyFont="1" applyFill="1" applyBorder="1" applyAlignment="1" applyProtection="1">
      <alignment horizontal="left"/>
      <protection hidden="1"/>
    </xf>
    <xf numFmtId="0" fontId="24" fillId="2" borderId="0" xfId="0" applyFont="1" applyFill="1" applyBorder="1" applyAlignment="1" applyProtection="1">
      <alignment horizontal="right"/>
      <protection locked="0" hidden="1"/>
    </xf>
    <xf numFmtId="0" fontId="24" fillId="2" borderId="0" xfId="0" applyFont="1" applyFill="1" applyProtection="1">
      <protection hidden="1"/>
    </xf>
    <xf numFmtId="0" fontId="24" fillId="2" borderId="0" xfId="0" applyFont="1" applyFill="1" applyBorder="1" applyAlignment="1"/>
    <xf numFmtId="2" fontId="24" fillId="2" borderId="0" xfId="0" applyNumberFormat="1" applyFont="1" applyFill="1" applyBorder="1" applyAlignment="1" applyProtection="1">
      <alignment horizontal="right"/>
      <protection locked="0"/>
    </xf>
    <xf numFmtId="0" fontId="24" fillId="2" borderId="0" xfId="0" applyFont="1" applyFill="1" applyBorder="1" applyAlignment="1">
      <alignment horizontal="left"/>
    </xf>
    <xf numFmtId="2" fontId="24" fillId="2" borderId="0" xfId="0" applyNumberFormat="1" applyFont="1" applyFill="1" applyAlignment="1" applyProtection="1">
      <alignment horizontal="right"/>
      <protection locked="0"/>
    </xf>
    <xf numFmtId="0" fontId="24" fillId="2" borderId="0" xfId="0" applyFont="1" applyFill="1" applyAlignment="1">
      <alignment horizontal="left"/>
    </xf>
    <xf numFmtId="0" fontId="23" fillId="2" borderId="0" xfId="0" applyFont="1" applyFill="1" applyBorder="1" applyProtection="1">
      <protection hidden="1"/>
    </xf>
    <xf numFmtId="0" fontId="24" fillId="2" borderId="0" xfId="0" applyFont="1" applyFill="1" applyBorder="1" applyProtection="1">
      <protection hidden="1"/>
    </xf>
    <xf numFmtId="0" fontId="26" fillId="2" borderId="0" xfId="0" applyFont="1" applyFill="1" applyBorder="1" applyAlignment="1" applyProtection="1">
      <alignment horizontal="right"/>
      <protection hidden="1"/>
    </xf>
    <xf numFmtId="0" fontId="27" fillId="2" borderId="0" xfId="0" applyFont="1" applyFill="1" applyBorder="1" applyAlignment="1" applyProtection="1">
      <alignment horizontal="left"/>
      <protection hidden="1"/>
    </xf>
    <xf numFmtId="164" fontId="24" fillId="2" borderId="0" xfId="0" applyNumberFormat="1" applyFont="1" applyFill="1" applyBorder="1" applyAlignment="1" applyProtection="1">
      <alignment horizontal="right"/>
      <protection hidden="1"/>
    </xf>
    <xf numFmtId="0" fontId="23" fillId="2" borderId="0" xfId="0" applyFont="1" applyFill="1" applyAlignment="1" applyProtection="1">
      <alignment horizontal="left"/>
      <protection hidden="1"/>
    </xf>
    <xf numFmtId="0" fontId="12" fillId="2" borderId="0" xfId="0" applyFont="1" applyFill="1" applyBorder="1" applyAlignment="1">
      <alignment horizontal="center"/>
    </xf>
    <xf numFmtId="0" fontId="26" fillId="2" borderId="0" xfId="0" applyFont="1" applyFill="1" applyBorder="1" applyAlignment="1"/>
    <xf numFmtId="164" fontId="24" fillId="2" borderId="0" xfId="0" applyNumberFormat="1" applyFont="1" applyFill="1" applyBorder="1" applyAlignment="1">
      <alignment horizontal="right"/>
    </xf>
    <xf numFmtId="0" fontId="24" fillId="2" borderId="0" xfId="0" applyFont="1" applyFill="1" applyAlignment="1">
      <alignment horizontal="right"/>
    </xf>
    <xf numFmtId="0" fontId="29" fillId="2" borderId="0" xfId="0" applyFont="1" applyFill="1"/>
    <xf numFmtId="0" fontId="13" fillId="2" borderId="0" xfId="0" applyFont="1" applyFill="1"/>
    <xf numFmtId="0" fontId="28" fillId="2" borderId="0" xfId="0" applyFont="1" applyFill="1" applyBorder="1" applyAlignment="1" applyProtection="1">
      <protection hidden="1"/>
    </xf>
    <xf numFmtId="0" fontId="23" fillId="2" borderId="0" xfId="0" applyFont="1" applyFill="1" applyAlignment="1"/>
    <xf numFmtId="0" fontId="23" fillId="2" borderId="0" xfId="0" applyFont="1" applyFill="1" applyAlignment="1" applyProtection="1">
      <protection hidden="1"/>
    </xf>
    <xf numFmtId="0" fontId="24" fillId="2" borderId="0" xfId="0" applyFont="1" applyFill="1" applyAlignment="1"/>
    <xf numFmtId="0" fontId="24" fillId="2" borderId="0" xfId="0" applyFont="1" applyFill="1"/>
    <xf numFmtId="0" fontId="2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24" fillId="2" borderId="0" xfId="0" applyFont="1" applyFill="1" applyBorder="1"/>
    <xf numFmtId="0" fontId="24" fillId="2" borderId="0" xfId="0" applyFont="1" applyFill="1" applyAlignment="1">
      <alignment horizontal="center"/>
    </xf>
    <xf numFmtId="0" fontId="4" fillId="2" borderId="0" xfId="0" applyFont="1" applyFill="1"/>
    <xf numFmtId="2" fontId="24" fillId="0" borderId="0" xfId="0" applyNumberFormat="1" applyFont="1"/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/>
    <xf numFmtId="0" fontId="23" fillId="0" borderId="0" xfId="0" applyFont="1"/>
    <xf numFmtId="0" fontId="24" fillId="0" borderId="0" xfId="0" applyFont="1" applyAlignment="1"/>
    <xf numFmtId="0" fontId="23" fillId="0" borderId="0" xfId="0" applyFont="1" applyAlignment="1"/>
    <xf numFmtId="0" fontId="26" fillId="0" borderId="0" xfId="0" applyFont="1"/>
    <xf numFmtId="2" fontId="26" fillId="0" borderId="0" xfId="0" applyNumberFormat="1" applyFont="1"/>
    <xf numFmtId="0" fontId="11" fillId="5" borderId="0" xfId="0" applyFont="1" applyFill="1" applyBorder="1"/>
    <xf numFmtId="0" fontId="11" fillId="5" borderId="0" xfId="0" applyFont="1" applyFill="1" applyAlignment="1">
      <alignment horizontal="center"/>
    </xf>
    <xf numFmtId="0" fontId="40" fillId="0" borderId="0" xfId="0" applyFont="1" applyProtection="1"/>
    <xf numFmtId="0" fontId="41" fillId="0" borderId="0" xfId="0" applyFont="1" applyProtection="1"/>
    <xf numFmtId="0" fontId="0" fillId="0" borderId="0" xfId="0" applyProtection="1"/>
    <xf numFmtId="0" fontId="42" fillId="0" borderId="0" xfId="0" applyFont="1" applyProtection="1"/>
    <xf numFmtId="0" fontId="42" fillId="0" borderId="0" xfId="0" applyFont="1" applyFill="1" applyBorder="1" applyAlignment="1" applyProtection="1"/>
    <xf numFmtId="0" fontId="38" fillId="0" borderId="0" xfId="0" applyFont="1" applyProtection="1"/>
    <xf numFmtId="0" fontId="38" fillId="2" borderId="0" xfId="0" applyFont="1" applyFill="1" applyBorder="1" applyAlignment="1" applyProtection="1"/>
    <xf numFmtId="0" fontId="38" fillId="0" borderId="0" xfId="0" applyFont="1" applyFill="1" applyBorder="1" applyAlignment="1" applyProtection="1"/>
    <xf numFmtId="0" fontId="42" fillId="0" borderId="0" xfId="0" applyFont="1" applyFill="1" applyBorder="1" applyProtection="1"/>
    <xf numFmtId="0" fontId="42" fillId="0" borderId="0" xfId="0" applyFont="1" applyFill="1" applyProtection="1"/>
    <xf numFmtId="0" fontId="42" fillId="5" borderId="0" xfId="0" applyFont="1" applyFill="1" applyBorder="1" applyAlignment="1" applyProtection="1">
      <alignment horizontal="right"/>
    </xf>
    <xf numFmtId="0" fontId="42" fillId="5" borderId="0" xfId="0" applyFont="1" applyFill="1" applyBorder="1" applyAlignment="1" applyProtection="1">
      <alignment horizontal="left"/>
    </xf>
    <xf numFmtId="0" fontId="42" fillId="0" borderId="0" xfId="0" applyFont="1" applyFill="1" applyBorder="1" applyAlignment="1" applyProtection="1">
      <alignment horizontal="left"/>
    </xf>
    <xf numFmtId="0" fontId="42" fillId="5" borderId="0" xfId="0" applyFont="1" applyFill="1" applyAlignment="1" applyProtection="1">
      <alignment horizontal="right"/>
    </xf>
    <xf numFmtId="2" fontId="42" fillId="5" borderId="0" xfId="0" applyNumberFormat="1" applyFont="1" applyFill="1" applyBorder="1" applyAlignment="1" applyProtection="1">
      <alignment horizontal="right"/>
    </xf>
    <xf numFmtId="2" fontId="42" fillId="5" borderId="0" xfId="0" applyNumberFormat="1" applyFont="1" applyFill="1" applyAlignment="1" applyProtection="1">
      <alignment horizontal="right"/>
    </xf>
    <xf numFmtId="0" fontId="42" fillId="5" borderId="0" xfId="0" applyFont="1" applyFill="1" applyAlignment="1" applyProtection="1">
      <alignment horizontal="left"/>
    </xf>
    <xf numFmtId="0" fontId="42" fillId="0" borderId="0" xfId="0" applyFont="1" applyAlignment="1" applyProtection="1">
      <alignment horizontal="left"/>
    </xf>
    <xf numFmtId="0" fontId="42" fillId="0" borderId="0" xfId="0" applyFont="1" applyFill="1" applyBorder="1" applyAlignment="1" applyProtection="1">
      <alignment horizontal="right"/>
    </xf>
    <xf numFmtId="0" fontId="43" fillId="0" borderId="0" xfId="0" applyFont="1" applyFill="1" applyBorder="1" applyAlignment="1" applyProtection="1">
      <alignment horizontal="left"/>
    </xf>
    <xf numFmtId="164" fontId="42" fillId="5" borderId="0" xfId="0" applyNumberFormat="1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horizontal="center"/>
    </xf>
    <xf numFmtId="0" fontId="39" fillId="2" borderId="0" xfId="0" applyFont="1" applyFill="1" applyBorder="1" applyAlignment="1" applyProtection="1"/>
    <xf numFmtId="0" fontId="39" fillId="0" borderId="0" xfId="0" applyFont="1" applyFill="1" applyBorder="1" applyAlignment="1" applyProtection="1"/>
    <xf numFmtId="0" fontId="45" fillId="0" borderId="0" xfId="0" applyFont="1" applyProtection="1"/>
    <xf numFmtId="0" fontId="42" fillId="0" borderId="0" xfId="0" applyFont="1" applyAlignment="1" applyProtection="1"/>
    <xf numFmtId="0" fontId="42" fillId="5" borderId="0" xfId="0" applyFont="1" applyFill="1" applyAlignment="1" applyProtection="1"/>
    <xf numFmtId="0" fontId="38" fillId="0" borderId="0" xfId="0" applyFont="1" applyAlignment="1" applyProtection="1"/>
    <xf numFmtId="0" fontId="39" fillId="2" borderId="0" xfId="0" applyFont="1" applyFill="1" applyAlignment="1" applyProtection="1"/>
    <xf numFmtId="0" fontId="39" fillId="0" borderId="0" xfId="0" applyFont="1" applyFill="1" applyAlignment="1" applyProtection="1"/>
    <xf numFmtId="0" fontId="42" fillId="0" borderId="0" xfId="0" applyFont="1" applyFill="1" applyAlignment="1" applyProtection="1"/>
    <xf numFmtId="0" fontId="38" fillId="2" borderId="0" xfId="0" applyFont="1" applyFill="1" applyProtection="1"/>
    <xf numFmtId="0" fontId="38" fillId="0" borderId="0" xfId="0" applyFont="1" applyFill="1" applyProtection="1"/>
    <xf numFmtId="0" fontId="42" fillId="5" borderId="0" xfId="0" applyFont="1" applyFill="1" applyProtection="1"/>
    <xf numFmtId="0" fontId="0" fillId="0" borderId="0" xfId="0" applyFill="1" applyProtection="1"/>
    <xf numFmtId="0" fontId="42" fillId="0" borderId="0" xfId="0" applyFont="1" applyFill="1" applyBorder="1" applyAlignment="1" applyProtection="1">
      <alignment horizontal="center"/>
    </xf>
    <xf numFmtId="0" fontId="42" fillId="5" borderId="0" xfId="0" applyFont="1" applyFill="1" applyBorder="1" applyProtection="1"/>
    <xf numFmtId="0" fontId="43" fillId="0" borderId="0" xfId="0" applyFont="1" applyFill="1" applyBorder="1" applyAlignment="1" applyProtection="1">
      <alignment horizontal="center"/>
    </xf>
    <xf numFmtId="2" fontId="42" fillId="0" borderId="0" xfId="0" applyNumberFormat="1" applyFont="1" applyFill="1" applyBorder="1" applyProtection="1"/>
    <xf numFmtId="0" fontId="44" fillId="0" borderId="0" xfId="0" applyFont="1" applyFill="1" applyBorder="1" applyAlignment="1" applyProtection="1">
      <alignment horizontal="center"/>
    </xf>
    <xf numFmtId="0" fontId="0" fillId="2" borderId="0" xfId="0" applyFill="1" applyProtection="1"/>
    <xf numFmtId="0" fontId="7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24" fillId="0" borderId="0" xfId="0" applyFont="1" applyAlignment="1"/>
    <xf numFmtId="0" fontId="3" fillId="0" borderId="0" xfId="0" applyFont="1" applyAlignment="1"/>
    <xf numFmtId="0" fontId="19" fillId="0" borderId="0" xfId="0" applyFont="1" applyAlignment="1"/>
    <xf numFmtId="0" fontId="9" fillId="0" borderId="0" xfId="0" applyFont="1" applyAlignment="1"/>
    <xf numFmtId="1" fontId="9" fillId="0" borderId="0" xfId="0" applyNumberFormat="1" applyFont="1" applyFill="1" applyBorder="1" applyAlignment="1"/>
    <xf numFmtId="1" fontId="9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/>
    <xf numFmtId="0" fontId="35" fillId="0" borderId="0" xfId="0" applyFont="1" applyAlignment="1"/>
    <xf numFmtId="0" fontId="0" fillId="0" borderId="0" xfId="0" applyFont="1" applyAlignme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A2970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85582</xdr:rowOff>
    </xdr:from>
    <xdr:to>
      <xdr:col>4</xdr:col>
      <xdr:colOff>372382</xdr:colOff>
      <xdr:row>5</xdr:row>
      <xdr:rowOff>95249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85582"/>
          <a:ext cx="2277382" cy="962167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1</xdr:row>
      <xdr:rowOff>1</xdr:rowOff>
    </xdr:from>
    <xdr:to>
      <xdr:col>8</xdr:col>
      <xdr:colOff>709264</xdr:colOff>
      <xdr:row>5</xdr:row>
      <xdr:rowOff>104775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90501"/>
          <a:ext cx="1299814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409575</xdr:colOff>
      <xdr:row>0</xdr:row>
      <xdr:rowOff>142875</xdr:rowOff>
    </xdr:from>
    <xdr:to>
      <xdr:col>23</xdr:col>
      <xdr:colOff>190085</xdr:colOff>
      <xdr:row>9</xdr:row>
      <xdr:rowOff>307486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87450" y="142875"/>
          <a:ext cx="999710" cy="1879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ediathek.fnr.de/basisdaten-bioenergi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"/>
  <sheetViews>
    <sheetView tabSelected="1" zoomScale="110" zoomScaleNormal="110" workbookViewId="0">
      <selection activeCell="F30" sqref="F30"/>
    </sheetView>
  </sheetViews>
  <sheetFormatPr baseColWidth="10" defaultRowHeight="15" x14ac:dyDescent="0.25"/>
  <cols>
    <col min="1" max="1" width="5.85546875" customWidth="1"/>
    <col min="2" max="2" width="6.28515625" customWidth="1"/>
    <col min="3" max="3" width="4.42578125" customWidth="1"/>
    <col min="4" max="4" width="18.42578125" customWidth="1"/>
    <col min="5" max="5" width="6.28515625" customWidth="1"/>
    <col min="6" max="6" width="17.140625" customWidth="1"/>
    <col min="7" max="7" width="9" customWidth="1"/>
    <col min="8" max="8" width="17.28515625" customWidth="1"/>
    <col min="9" max="9" width="8.85546875" customWidth="1"/>
    <col min="10" max="10" width="18" customWidth="1"/>
    <col min="11" max="11" width="5" customWidth="1"/>
    <col min="12" max="12" width="7.140625" customWidth="1"/>
    <col min="13" max="14" width="4" customWidth="1"/>
    <col min="15" max="15" width="7" customWidth="1"/>
    <col min="16" max="16" width="7.28515625" customWidth="1"/>
    <col min="17" max="17" width="17" customWidth="1"/>
    <col min="18" max="18" width="6" customWidth="1"/>
    <col min="19" max="19" width="17.28515625" customWidth="1"/>
    <col min="20" max="20" width="6.85546875" customWidth="1"/>
    <col min="21" max="21" width="16.5703125" customWidth="1"/>
    <col min="22" max="22" width="7.7109375" customWidth="1"/>
    <col min="23" max="23" width="18.28515625" customWidth="1"/>
    <col min="24" max="24" width="6.85546875" customWidth="1"/>
    <col min="25" max="25" width="12.140625" customWidth="1"/>
    <col min="26" max="26" width="3" customWidth="1"/>
  </cols>
  <sheetData>
    <row r="1" spans="2:26" x14ac:dyDescent="0.25">
      <c r="Z1" s="11"/>
    </row>
    <row r="2" spans="2:26" x14ac:dyDescent="0.25">
      <c r="Q2" s="5" t="s">
        <v>0</v>
      </c>
      <c r="R2" s="5"/>
      <c r="Z2" s="11"/>
    </row>
    <row r="3" spans="2:26" x14ac:dyDescent="0.25">
      <c r="Q3" t="s">
        <v>60</v>
      </c>
      <c r="Z3" s="11"/>
    </row>
    <row r="4" spans="2:26" x14ac:dyDescent="0.25">
      <c r="Z4" s="11"/>
    </row>
    <row r="5" spans="2:26" x14ac:dyDescent="0.25">
      <c r="Q5" t="s">
        <v>71</v>
      </c>
      <c r="Z5" s="11"/>
    </row>
    <row r="6" spans="2:26" x14ac:dyDescent="0.25">
      <c r="Z6" s="11"/>
    </row>
    <row r="7" spans="2:26" x14ac:dyDescent="0.25">
      <c r="Z7" s="11"/>
    </row>
    <row r="8" spans="2:26" x14ac:dyDescent="0.25">
      <c r="Z8" s="11"/>
    </row>
    <row r="9" spans="2:26" x14ac:dyDescent="0.25">
      <c r="Z9" s="11"/>
    </row>
    <row r="10" spans="2:26" ht="36" x14ac:dyDescent="0.55000000000000004">
      <c r="B10" s="218" t="s">
        <v>66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11"/>
    </row>
    <row r="11" spans="2:26" ht="21.75" customHeight="1" x14ac:dyDescent="0.55000000000000004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75"/>
      <c r="O11" s="38"/>
      <c r="P11" s="38"/>
      <c r="Q11" s="38"/>
      <c r="R11" s="75"/>
      <c r="S11" s="38"/>
      <c r="T11" s="38"/>
      <c r="U11" s="38"/>
      <c r="V11" s="38"/>
      <c r="W11" s="38"/>
      <c r="X11" s="38"/>
      <c r="Y11" s="38"/>
      <c r="Z11" s="11"/>
    </row>
    <row r="12" spans="2:26" ht="15.75" x14ac:dyDescent="0.25">
      <c r="B12" s="220" t="s">
        <v>41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11"/>
    </row>
    <row r="13" spans="2:26" s="5" customFormat="1" x14ac:dyDescent="0.25">
      <c r="B13" s="225" t="s">
        <v>59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11"/>
    </row>
    <row r="14" spans="2:26" s="5" customFormat="1" x14ac:dyDescent="0.25">
      <c r="B14" s="39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75"/>
      <c r="O14" s="38"/>
      <c r="P14" s="38"/>
      <c r="Q14" s="38"/>
      <c r="R14" s="75"/>
      <c r="Z14" s="11"/>
    </row>
    <row r="15" spans="2:26" s="5" customFormat="1" x14ac:dyDescent="0.25">
      <c r="B15" s="39" t="s">
        <v>38</v>
      </c>
      <c r="C15" s="38"/>
      <c r="D15" s="38"/>
      <c r="E15" s="38"/>
      <c r="F15" s="38"/>
      <c r="G15" s="38"/>
      <c r="H15" s="38"/>
      <c r="I15" s="38"/>
      <c r="M15" s="38"/>
      <c r="N15" s="75"/>
      <c r="O15" s="38"/>
      <c r="P15" s="38"/>
      <c r="Q15" s="38"/>
      <c r="R15" s="75"/>
      <c r="Z15" s="11"/>
    </row>
    <row r="16" spans="2:26" s="5" customFormat="1" x14ac:dyDescent="0.25">
      <c r="B16" s="39" t="s">
        <v>57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75"/>
      <c r="O16" s="38"/>
      <c r="P16" s="38"/>
      <c r="Q16" s="38"/>
      <c r="R16" s="75"/>
      <c r="Z16" s="11"/>
    </row>
    <row r="17" spans="1:26" s="5" customFormat="1" x14ac:dyDescent="0.25">
      <c r="B17" s="71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75"/>
      <c r="O17" s="38"/>
      <c r="P17" s="38"/>
      <c r="Q17" s="38"/>
      <c r="R17" s="75"/>
      <c r="Z17" s="11"/>
    </row>
    <row r="18" spans="1:26" s="5" customFormat="1" x14ac:dyDescent="0.25">
      <c r="B18" s="73" t="s">
        <v>58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75"/>
      <c r="O18" s="38"/>
      <c r="P18" s="38"/>
      <c r="Q18" s="38"/>
      <c r="R18" s="75"/>
      <c r="Z18" s="11"/>
    </row>
    <row r="19" spans="1:26" s="5" customFormat="1" x14ac:dyDescent="0.2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75"/>
      <c r="O19" s="9"/>
      <c r="P19" s="9"/>
      <c r="Q19" s="9"/>
      <c r="R19" s="75"/>
      <c r="Z19" s="11"/>
    </row>
    <row r="20" spans="1:26" s="5" customFormat="1" x14ac:dyDescent="0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5"/>
      <c r="U20" s="15"/>
      <c r="V20" s="15"/>
      <c r="W20" s="15"/>
      <c r="X20" s="15"/>
      <c r="Y20" s="15"/>
      <c r="Z20" s="11"/>
    </row>
    <row r="21" spans="1:26" s="5" customFormat="1" ht="23.25" x14ac:dyDescent="0.3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4"/>
      <c r="O21" s="41"/>
      <c r="P21" s="41"/>
      <c r="Q21" s="38"/>
      <c r="R21" s="75"/>
      <c r="S21" s="38"/>
      <c r="T21" s="38"/>
      <c r="U21" s="38"/>
      <c r="V21" s="38"/>
      <c r="W21" s="38"/>
      <c r="X21" s="38"/>
      <c r="Y21" s="38"/>
      <c r="Z21" s="11"/>
    </row>
    <row r="22" spans="1:26" s="5" customFormat="1" ht="31.5" x14ac:dyDescent="0.5">
      <c r="B22" s="219" t="s">
        <v>12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38"/>
      <c r="Z22" s="11"/>
    </row>
    <row r="23" spans="1:26" s="5" customFormat="1" x14ac:dyDescent="0.25"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75"/>
      <c r="O23" s="23"/>
      <c r="P23" s="23"/>
      <c r="Q23" s="23"/>
      <c r="R23" s="75"/>
      <c r="Z23" s="11"/>
    </row>
    <row r="24" spans="1:26" s="5" customFormat="1" ht="21" x14ac:dyDescent="0.35">
      <c r="B24" s="42"/>
      <c r="C24" s="43"/>
      <c r="D24" s="43"/>
      <c r="E24" s="43"/>
      <c r="F24" s="43"/>
      <c r="G24" s="43"/>
      <c r="H24" s="43"/>
      <c r="I24" s="38"/>
      <c r="J24" s="38"/>
      <c r="K24" s="38"/>
      <c r="L24" s="38"/>
      <c r="M24" s="38"/>
      <c r="N24" s="75"/>
      <c r="O24" s="38"/>
      <c r="P24" s="38"/>
      <c r="Q24" s="38"/>
      <c r="R24" s="75"/>
      <c r="S24" s="39"/>
      <c r="Z24" s="11"/>
    </row>
    <row r="25" spans="1:26" s="5" customFormat="1" ht="33.75" x14ac:dyDescent="0.5">
      <c r="A25" s="46"/>
      <c r="B25" s="223" t="s">
        <v>80</v>
      </c>
      <c r="C25" s="224"/>
      <c r="D25" s="224"/>
      <c r="E25" s="224"/>
      <c r="F25" s="224"/>
      <c r="G25" s="224"/>
      <c r="H25" s="224"/>
      <c r="I25" s="35"/>
      <c r="J25" s="35"/>
      <c r="K25" s="35"/>
      <c r="M25" s="81"/>
      <c r="N25" s="40"/>
      <c r="O25" s="223" t="s">
        <v>81</v>
      </c>
      <c r="P25" s="224"/>
      <c r="Q25" s="224"/>
      <c r="R25" s="224"/>
      <c r="S25" s="224"/>
      <c r="T25" s="224"/>
      <c r="U25" s="224"/>
      <c r="Z25" s="11"/>
    </row>
    <row r="26" spans="1:26" s="5" customFormat="1" ht="21" x14ac:dyDescent="0.35">
      <c r="A26" s="46"/>
      <c r="B26" s="42"/>
      <c r="C26" s="40"/>
      <c r="D26" s="40"/>
      <c r="E26" s="40"/>
      <c r="F26" s="40"/>
      <c r="G26" s="40"/>
      <c r="H26" s="40"/>
      <c r="I26" s="40"/>
      <c r="J26" s="40"/>
      <c r="K26" s="40"/>
      <c r="M26" s="81"/>
      <c r="N26" s="40"/>
      <c r="O26" s="42"/>
      <c r="Q26" s="40"/>
      <c r="R26" s="40"/>
      <c r="S26" s="46"/>
      <c r="T26" s="46"/>
      <c r="U26" s="28"/>
      <c r="Z26" s="11"/>
    </row>
    <row r="27" spans="1:26" s="5" customFormat="1" ht="26.25" x14ac:dyDescent="0.45">
      <c r="A27" s="46"/>
      <c r="B27" s="47"/>
      <c r="C27" s="48"/>
      <c r="D27" s="47"/>
      <c r="E27" s="48"/>
      <c r="F27" s="44"/>
      <c r="G27" s="56"/>
      <c r="H27" s="44"/>
      <c r="I27" s="44"/>
      <c r="J27" s="44"/>
      <c r="K27" s="35"/>
      <c r="L27" s="35"/>
      <c r="M27" s="81"/>
      <c r="N27" s="40"/>
      <c r="O27" s="35"/>
      <c r="P27" s="35"/>
      <c r="Q27" s="35"/>
      <c r="R27" s="40"/>
      <c r="S27" s="44"/>
      <c r="T27" s="21"/>
      <c r="U27" s="22"/>
      <c r="V27" s="4"/>
      <c r="W27" s="4"/>
      <c r="X27" s="4"/>
      <c r="Y27" s="4"/>
      <c r="Z27" s="11"/>
    </row>
    <row r="28" spans="1:26" s="5" customFormat="1" ht="29.25" customHeight="1" x14ac:dyDescent="0.3">
      <c r="A28" s="46"/>
      <c r="B28" s="4"/>
      <c r="C28" s="35"/>
      <c r="I28" s="35"/>
      <c r="M28" s="81"/>
      <c r="N28" s="40"/>
      <c r="O28" s="35"/>
      <c r="P28" s="35"/>
      <c r="Q28" s="35"/>
      <c r="R28" s="40"/>
      <c r="T28" s="46"/>
      <c r="Z28" s="11"/>
    </row>
    <row r="29" spans="1:26" s="5" customFormat="1" ht="7.5" customHeight="1" x14ac:dyDescent="0.35">
      <c r="A29" s="46"/>
      <c r="B29" s="36"/>
      <c r="C29" s="35"/>
      <c r="D29" s="35"/>
      <c r="F29" s="35"/>
      <c r="G29" s="35"/>
      <c r="H29" s="35"/>
      <c r="I29" s="35"/>
      <c r="J29" s="35"/>
      <c r="M29" s="81"/>
      <c r="N29" s="40"/>
      <c r="O29" s="35"/>
      <c r="P29" s="35"/>
      <c r="Q29" s="35"/>
      <c r="R29" s="40"/>
      <c r="S29" s="46"/>
      <c r="T29" s="46"/>
      <c r="U29" s="28"/>
      <c r="Z29" s="11"/>
    </row>
    <row r="30" spans="1:26" s="5" customFormat="1" ht="7.5" customHeight="1" x14ac:dyDescent="0.3">
      <c r="A30" s="46"/>
      <c r="B30" s="91" t="s">
        <v>50</v>
      </c>
      <c r="C30" s="92"/>
      <c r="D30" s="92"/>
      <c r="E30" s="93"/>
      <c r="F30" s="95"/>
      <c r="G30" s="96" t="s">
        <v>45</v>
      </c>
      <c r="H30" s="95">
        <v>9</v>
      </c>
      <c r="I30" s="96" t="s">
        <v>45</v>
      </c>
      <c r="J30" s="95">
        <v>7.2</v>
      </c>
      <c r="K30" s="94" t="s">
        <v>45</v>
      </c>
      <c r="M30" s="81"/>
      <c r="N30" s="40"/>
      <c r="O30" s="99" t="s">
        <v>27</v>
      </c>
      <c r="P30" s="100"/>
      <c r="Q30" s="101"/>
      <c r="R30" s="101"/>
      <c r="S30" s="102">
        <v>3.5</v>
      </c>
      <c r="T30" s="103" t="s">
        <v>45</v>
      </c>
      <c r="U30" s="104">
        <v>20</v>
      </c>
      <c r="V30" s="103" t="s">
        <v>45</v>
      </c>
      <c r="W30" s="104">
        <v>7.9</v>
      </c>
      <c r="X30" s="103" t="s">
        <v>45</v>
      </c>
      <c r="Z30" s="11"/>
    </row>
    <row r="31" spans="1:26" s="5" customFormat="1" ht="13.5" customHeight="1" x14ac:dyDescent="0.35">
      <c r="A31" s="46"/>
      <c r="B31" s="121"/>
      <c r="C31" s="122"/>
      <c r="D31" s="122"/>
      <c r="E31" s="122"/>
      <c r="F31" s="123"/>
      <c r="G31" s="123"/>
      <c r="H31" s="123"/>
      <c r="I31" s="123"/>
      <c r="J31" s="123"/>
      <c r="K31" s="124"/>
      <c r="L31" s="81"/>
      <c r="M31" s="81"/>
      <c r="N31" s="81"/>
      <c r="O31" s="125"/>
      <c r="P31" s="125"/>
      <c r="Q31" s="125"/>
      <c r="R31" s="125"/>
      <c r="S31" s="126"/>
      <c r="T31" s="126"/>
      <c r="U31" s="127"/>
      <c r="V31" s="127"/>
      <c r="W31" s="127"/>
      <c r="X31" s="128"/>
      <c r="Y31" s="15"/>
      <c r="Z31" s="11"/>
    </row>
    <row r="32" spans="1:26" s="5" customFormat="1" ht="9" hidden="1" customHeight="1" x14ac:dyDescent="0.3">
      <c r="A32" s="46"/>
      <c r="B32" s="129" t="s">
        <v>49</v>
      </c>
      <c r="C32" s="122"/>
      <c r="D32" s="122"/>
      <c r="E32" s="122"/>
      <c r="F32" s="130">
        <v>5.9569999999999999</v>
      </c>
      <c r="G32" s="131" t="s">
        <v>45</v>
      </c>
      <c r="H32" s="130">
        <v>2.9550000000000001</v>
      </c>
      <c r="I32" s="131" t="s">
        <v>45</v>
      </c>
      <c r="J32" s="132">
        <v>2.1800000000000002</v>
      </c>
      <c r="K32" s="133" t="s">
        <v>45</v>
      </c>
      <c r="L32" s="81"/>
      <c r="M32" s="81"/>
      <c r="N32" s="81"/>
      <c r="O32" s="134" t="s">
        <v>28</v>
      </c>
      <c r="P32" s="125"/>
      <c r="Q32" s="125"/>
      <c r="R32" s="125"/>
      <c r="S32" s="135">
        <v>1.399</v>
      </c>
      <c r="T32" s="136" t="s">
        <v>45</v>
      </c>
      <c r="U32" s="137">
        <v>3.9950000000000001</v>
      </c>
      <c r="V32" s="138" t="s">
        <v>45</v>
      </c>
      <c r="W32" s="137">
        <v>0.56299999999999994</v>
      </c>
      <c r="X32" s="138" t="s">
        <v>45</v>
      </c>
      <c r="Y32" s="15"/>
      <c r="Z32" s="11"/>
    </row>
    <row r="33" spans="1:33" s="5" customFormat="1" ht="3.75" hidden="1" customHeight="1" x14ac:dyDescent="0.25">
      <c r="A33" s="46"/>
      <c r="B33" s="139"/>
      <c r="C33" s="139"/>
      <c r="D33" s="139"/>
      <c r="E33" s="139"/>
      <c r="F33" s="123"/>
      <c r="G33" s="123"/>
      <c r="H33" s="123"/>
      <c r="I33" s="123"/>
      <c r="J33" s="123"/>
      <c r="K33" s="124"/>
      <c r="L33" s="81"/>
      <c r="M33" s="81"/>
      <c r="N33" s="81"/>
      <c r="O33" s="125"/>
      <c r="P33" s="125"/>
      <c r="Q33" s="125"/>
      <c r="R33" s="125"/>
      <c r="S33" s="126"/>
      <c r="T33" s="126"/>
      <c r="U33" s="127"/>
      <c r="V33" s="127"/>
      <c r="W33" s="127"/>
      <c r="X33" s="128"/>
      <c r="Y33" s="15"/>
      <c r="Z33" s="11"/>
    </row>
    <row r="34" spans="1:33" s="5" customFormat="1" ht="6.75" hidden="1" customHeight="1" x14ac:dyDescent="0.35">
      <c r="A34" s="49"/>
      <c r="B34" s="140" t="s">
        <v>46</v>
      </c>
      <c r="C34" s="141"/>
      <c r="D34" s="142"/>
      <c r="E34" s="141"/>
      <c r="F34" s="143" t="e">
        <f>F32/F30*100</f>
        <v>#DIV/0!</v>
      </c>
      <c r="G34" s="131" t="s">
        <v>14</v>
      </c>
      <c r="H34" s="143">
        <f>H32/H30*100</f>
        <v>32.833333333333336</v>
      </c>
      <c r="I34" s="131" t="s">
        <v>14</v>
      </c>
      <c r="J34" s="143">
        <f>J32/J30*100</f>
        <v>30.277777777777782</v>
      </c>
      <c r="K34" s="144" t="s">
        <v>14</v>
      </c>
      <c r="L34" s="145"/>
      <c r="M34" s="82"/>
      <c r="N34" s="82"/>
      <c r="O34" s="136" t="s">
        <v>46</v>
      </c>
      <c r="P34" s="146"/>
      <c r="Q34" s="146"/>
      <c r="R34" s="146"/>
      <c r="S34" s="147">
        <f>S32/S30*100</f>
        <v>39.971428571428575</v>
      </c>
      <c r="T34" s="136" t="s">
        <v>14</v>
      </c>
      <c r="U34" s="147">
        <f>U32/U30*100</f>
        <v>19.975000000000001</v>
      </c>
      <c r="V34" s="148" t="s">
        <v>14</v>
      </c>
      <c r="W34" s="147">
        <f>W32/W30*100</f>
        <v>7.1265822784810116</v>
      </c>
      <c r="X34" s="149" t="s">
        <v>14</v>
      </c>
      <c r="Y34" s="150"/>
      <c r="Z34" s="11"/>
    </row>
    <row r="35" spans="1:33" ht="5.25" hidden="1" customHeight="1" x14ac:dyDescent="0.55000000000000004">
      <c r="A35" s="19"/>
      <c r="B35" s="151"/>
      <c r="C35" s="122"/>
      <c r="D35" s="122"/>
      <c r="E35" s="122"/>
      <c r="F35" s="122"/>
      <c r="G35" s="122"/>
      <c r="H35" s="122"/>
      <c r="I35" s="122"/>
      <c r="J35" s="122"/>
      <c r="K35" s="122"/>
      <c r="L35" s="81"/>
      <c r="M35" s="81"/>
      <c r="N35" s="81"/>
      <c r="O35" s="125"/>
      <c r="P35" s="125"/>
      <c r="Q35" s="125"/>
      <c r="R35" s="125"/>
      <c r="S35" s="125"/>
      <c r="T35" s="125"/>
      <c r="U35" s="152"/>
      <c r="V35" s="152"/>
      <c r="W35" s="152"/>
      <c r="X35" s="128"/>
      <c r="Y35" s="10"/>
      <c r="Z35" s="11"/>
    </row>
    <row r="36" spans="1:33" ht="3.75" hidden="1" customHeight="1" x14ac:dyDescent="0.3">
      <c r="B36" s="129"/>
      <c r="C36" s="153"/>
      <c r="D36" s="153"/>
      <c r="E36" s="153"/>
      <c r="F36" s="153"/>
      <c r="G36" s="153"/>
      <c r="H36" s="153"/>
      <c r="I36" s="153"/>
      <c r="J36" s="153"/>
      <c r="K36" s="153"/>
      <c r="L36" s="14"/>
      <c r="M36" s="83"/>
      <c r="N36" s="83"/>
      <c r="O36" s="154"/>
      <c r="P36" s="154"/>
      <c r="Q36" s="154"/>
      <c r="R36" s="154"/>
      <c r="S36" s="154"/>
      <c r="T36" s="152"/>
      <c r="U36" s="152"/>
      <c r="V36" s="152"/>
      <c r="W36" s="152"/>
      <c r="X36" s="128"/>
      <c r="Y36" s="10"/>
      <c r="Z36" s="11"/>
    </row>
    <row r="37" spans="1:33" ht="0.75" hidden="1" customHeight="1" x14ac:dyDescent="0.3">
      <c r="B37" s="133" t="s">
        <v>48</v>
      </c>
      <c r="C37" s="122"/>
      <c r="D37" s="122"/>
      <c r="E37" s="122"/>
      <c r="F37" s="132">
        <v>7540</v>
      </c>
      <c r="G37" s="131" t="s">
        <v>47</v>
      </c>
      <c r="H37" s="132">
        <v>3740</v>
      </c>
      <c r="I37" s="131" t="s">
        <v>47</v>
      </c>
      <c r="J37" s="132">
        <v>2760</v>
      </c>
      <c r="K37" s="131" t="s">
        <v>47</v>
      </c>
      <c r="L37" s="81"/>
      <c r="M37" s="10"/>
      <c r="N37" s="10"/>
      <c r="O37" s="155" t="s">
        <v>29</v>
      </c>
      <c r="P37" s="128"/>
      <c r="Q37" s="128"/>
      <c r="R37" s="128"/>
      <c r="S37" s="156">
        <v>1590</v>
      </c>
      <c r="T37" s="136" t="s">
        <v>47</v>
      </c>
      <c r="U37" s="156">
        <v>4540</v>
      </c>
      <c r="V37" s="136" t="s">
        <v>47</v>
      </c>
      <c r="W37" s="156">
        <v>640</v>
      </c>
      <c r="X37" s="136" t="s">
        <v>47</v>
      </c>
      <c r="Y37" s="10"/>
      <c r="Z37" s="11"/>
    </row>
    <row r="38" spans="1:33" ht="1.5" hidden="1" customHeight="1" x14ac:dyDescent="0.3">
      <c r="B38" s="157"/>
      <c r="C38" s="157"/>
      <c r="D38" s="158"/>
      <c r="E38" s="157"/>
      <c r="F38" s="159"/>
      <c r="G38" s="159"/>
      <c r="H38" s="159"/>
      <c r="I38" s="159"/>
      <c r="J38" s="159"/>
      <c r="K38" s="10"/>
      <c r="L38" s="158"/>
      <c r="M38" s="10"/>
      <c r="N38" s="10"/>
      <c r="O38" s="160"/>
      <c r="P38" s="160"/>
      <c r="Q38" s="161"/>
      <c r="R38" s="161"/>
      <c r="S38" s="148"/>
      <c r="T38" s="148"/>
      <c r="U38" s="148"/>
      <c r="V38" s="148"/>
      <c r="W38" s="148"/>
      <c r="X38" s="155"/>
      <c r="Y38" s="162"/>
      <c r="Z38" s="12"/>
    </row>
    <row r="39" spans="1:33" ht="1.5" customHeight="1" x14ac:dyDescent="0.3">
      <c r="B39" s="157"/>
      <c r="C39" s="157"/>
      <c r="D39" s="158"/>
      <c r="E39" s="157"/>
      <c r="F39" s="159"/>
      <c r="G39" s="159"/>
      <c r="H39" s="159"/>
      <c r="I39" s="159"/>
      <c r="J39" s="159"/>
      <c r="K39" s="10"/>
      <c r="L39" s="158"/>
      <c r="M39" s="10"/>
      <c r="N39" s="10"/>
      <c r="O39" s="160"/>
      <c r="P39" s="160"/>
      <c r="Q39" s="161"/>
      <c r="R39" s="161"/>
      <c r="S39" s="148"/>
      <c r="T39" s="148"/>
      <c r="U39" s="148"/>
      <c r="V39" s="148"/>
      <c r="W39" s="148"/>
      <c r="X39" s="155"/>
      <c r="Y39" s="162"/>
      <c r="Z39" s="12"/>
    </row>
    <row r="40" spans="1:33" ht="25.5" customHeight="1" x14ac:dyDescent="0.3">
      <c r="B40" s="21" t="s">
        <v>82</v>
      </c>
      <c r="C40" s="21"/>
      <c r="D40" s="25"/>
      <c r="E40" s="21"/>
      <c r="F40" s="53"/>
      <c r="G40" s="53"/>
      <c r="H40" s="53"/>
      <c r="I40" s="53"/>
      <c r="J40" s="53"/>
      <c r="L40" s="25"/>
      <c r="M40" s="10"/>
      <c r="N40" s="1"/>
      <c r="O40" s="171" t="s">
        <v>83</v>
      </c>
      <c r="P40" s="171"/>
      <c r="Q40" s="172"/>
      <c r="R40" s="172"/>
      <c r="S40" s="97"/>
      <c r="T40" s="97"/>
      <c r="U40" s="97"/>
      <c r="V40" s="105"/>
      <c r="W40" s="105"/>
      <c r="X40" s="107"/>
      <c r="Y40" s="4"/>
      <c r="Z40" s="12"/>
    </row>
    <row r="41" spans="1:33" ht="25.5" customHeight="1" x14ac:dyDescent="0.3">
      <c r="B41" s="21"/>
      <c r="C41" s="21"/>
      <c r="D41" s="25"/>
      <c r="E41" s="21"/>
      <c r="F41" s="53"/>
      <c r="G41" s="53"/>
      <c r="H41" s="53"/>
      <c r="I41" s="53"/>
      <c r="J41" s="53"/>
      <c r="L41" s="25"/>
      <c r="M41" s="10"/>
      <c r="N41" s="1"/>
      <c r="O41" s="108"/>
      <c r="P41" s="108"/>
      <c r="Q41" s="109"/>
      <c r="R41" s="109"/>
      <c r="S41" s="105"/>
      <c r="T41" s="105"/>
      <c r="U41" s="105"/>
      <c r="V41" s="105"/>
      <c r="W41" s="105"/>
      <c r="X41" s="107"/>
      <c r="Y41" s="4"/>
      <c r="Z41" s="12"/>
    </row>
    <row r="42" spans="1:33" ht="25.5" customHeight="1" x14ac:dyDescent="0.3">
      <c r="B42" s="21"/>
      <c r="C42" s="21"/>
      <c r="D42" s="25"/>
      <c r="E42" s="21"/>
      <c r="F42" s="44" t="s">
        <v>3</v>
      </c>
      <c r="G42" s="53"/>
      <c r="H42" s="44" t="s">
        <v>2</v>
      </c>
      <c r="I42" s="53"/>
      <c r="J42" s="44" t="s">
        <v>4</v>
      </c>
      <c r="L42" s="25"/>
      <c r="M42" s="10"/>
      <c r="N42" s="1"/>
      <c r="O42" s="108"/>
      <c r="P42" s="108"/>
      <c r="Q42" s="109"/>
      <c r="R42" s="109"/>
      <c r="S42" s="21" t="s">
        <v>5</v>
      </c>
      <c r="T42" s="105"/>
      <c r="U42" s="22" t="s">
        <v>6</v>
      </c>
      <c r="V42" s="105"/>
      <c r="W42" s="4" t="s">
        <v>7</v>
      </c>
      <c r="X42" s="107"/>
      <c r="Y42" s="4"/>
      <c r="Z42" s="12"/>
    </row>
    <row r="43" spans="1:33" ht="14.25" customHeight="1" x14ac:dyDescent="0.3">
      <c r="B43" s="21"/>
      <c r="C43" s="21"/>
      <c r="D43" s="25"/>
      <c r="E43" s="21"/>
      <c r="F43" s="44"/>
      <c r="G43" s="53"/>
      <c r="H43" s="44"/>
      <c r="I43" s="53"/>
      <c r="J43" s="44"/>
      <c r="L43" s="25"/>
      <c r="M43" s="10"/>
      <c r="N43" s="1"/>
      <c r="O43" s="108"/>
      <c r="P43" s="108"/>
      <c r="Q43" s="109"/>
      <c r="R43" s="109"/>
      <c r="S43" s="21"/>
      <c r="T43" s="105"/>
      <c r="U43" s="22"/>
      <c r="V43" s="105"/>
      <c r="W43" s="4"/>
      <c r="X43" s="107"/>
      <c r="Y43" s="4"/>
      <c r="Z43" s="12"/>
    </row>
    <row r="44" spans="1:33" ht="27" customHeight="1" x14ac:dyDescent="0.45">
      <c r="B44" s="21" t="s">
        <v>44</v>
      </c>
      <c r="C44" s="6"/>
      <c r="D44" s="50"/>
      <c r="E44" s="6"/>
      <c r="F44" s="66">
        <f>10^4/F37</f>
        <v>1.3262599469496021</v>
      </c>
      <c r="G44" s="72" t="s">
        <v>42</v>
      </c>
      <c r="H44" s="66">
        <f>10^4/H37</f>
        <v>2.6737967914438503</v>
      </c>
      <c r="I44" s="72" t="s">
        <v>42</v>
      </c>
      <c r="J44" s="66">
        <f>10^4/J37</f>
        <v>3.6231884057971016</v>
      </c>
      <c r="K44" s="72" t="s">
        <v>42</v>
      </c>
      <c r="L44" s="67"/>
      <c r="M44" s="84"/>
      <c r="N44" s="68"/>
      <c r="O44" s="21" t="s">
        <v>43</v>
      </c>
      <c r="P44" s="68"/>
      <c r="Q44" s="68"/>
      <c r="R44" s="68"/>
      <c r="S44" s="66">
        <f>10^4/S37</f>
        <v>6.2893081761006293</v>
      </c>
      <c r="T44" s="72" t="s">
        <v>42</v>
      </c>
      <c r="U44" s="66">
        <f>10^4/U37</f>
        <v>2.2026431718061672</v>
      </c>
      <c r="V44" s="72" t="s">
        <v>42</v>
      </c>
      <c r="W44" s="66">
        <f>10^4/W37</f>
        <v>15.625</v>
      </c>
      <c r="X44" s="72" t="s">
        <v>42</v>
      </c>
      <c r="Y44" s="28"/>
      <c r="Z44" s="11"/>
      <c r="AG44">
        <v>1</v>
      </c>
    </row>
    <row r="45" spans="1:33" ht="30.75" customHeight="1" x14ac:dyDescent="0.3">
      <c r="B45" s="21" t="s">
        <v>36</v>
      </c>
      <c r="C45" s="19"/>
      <c r="D45" s="21"/>
      <c r="E45" s="21"/>
      <c r="F45" s="66">
        <f>(F44^(1/2))</f>
        <v>1.1516335992621969</v>
      </c>
      <c r="G45" s="72" t="s">
        <v>32</v>
      </c>
      <c r="H45" s="66">
        <f>(H44^(1/2))</f>
        <v>1.6351748504193215</v>
      </c>
      <c r="I45" s="72" t="s">
        <v>32</v>
      </c>
      <c r="J45" s="66">
        <f>(J44^(1/2))</f>
        <v>1.9034674690672024</v>
      </c>
      <c r="K45" s="72" t="s">
        <v>32</v>
      </c>
      <c r="L45" s="69"/>
      <c r="M45" s="85"/>
      <c r="N45" s="69"/>
      <c r="O45" s="21" t="s">
        <v>36</v>
      </c>
      <c r="P45" s="69"/>
      <c r="Q45" s="69"/>
      <c r="R45" s="69"/>
      <c r="S45" s="66">
        <f>(S44^(1/2))</f>
        <v>2.5078493128775956</v>
      </c>
      <c r="T45" s="72" t="s">
        <v>32</v>
      </c>
      <c r="U45" s="66">
        <f>(U44^(1/2))</f>
        <v>1.484130442988812</v>
      </c>
      <c r="V45" s="72" t="s">
        <v>32</v>
      </c>
      <c r="W45" s="66">
        <f>(W44^(1/2))</f>
        <v>3.9528470752104741</v>
      </c>
      <c r="X45" s="72" t="s">
        <v>32</v>
      </c>
      <c r="Y45" s="28"/>
      <c r="Z45" s="11"/>
    </row>
    <row r="46" spans="1:33" ht="27" customHeight="1" x14ac:dyDescent="0.45">
      <c r="B46" s="21"/>
      <c r="C46" s="6"/>
      <c r="D46" s="7"/>
      <c r="E46" s="6"/>
      <c r="F46" s="7"/>
      <c r="G46" s="6"/>
      <c r="H46" s="7"/>
      <c r="I46" s="19"/>
      <c r="J46" s="19"/>
      <c r="K46" s="19"/>
      <c r="L46" s="19"/>
      <c r="M46" s="10"/>
      <c r="N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1"/>
    </row>
    <row r="47" spans="1:33" ht="5.25" customHeight="1" x14ac:dyDescent="0.55000000000000004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0"/>
      <c r="P47" s="1"/>
      <c r="Q47" s="1"/>
      <c r="R47" s="1"/>
      <c r="S47" s="1"/>
      <c r="T47" s="1"/>
      <c r="U47" s="1"/>
      <c r="V47" s="1"/>
      <c r="W47" s="1"/>
      <c r="X47" s="1"/>
      <c r="Y47" s="1"/>
      <c r="Z47" s="11"/>
    </row>
    <row r="48" spans="1:33" s="98" customFormat="1" ht="6.75" customHeight="1" x14ac:dyDescent="0.55000000000000004">
      <c r="B48" s="110"/>
      <c r="M48" s="10"/>
      <c r="Z48" s="111"/>
    </row>
    <row r="49" spans="1:26" ht="21" hidden="1" customHeight="1" x14ac:dyDescent="0.35">
      <c r="A49" s="1"/>
      <c r="B49" s="20"/>
      <c r="I49" s="17"/>
      <c r="J49" s="1"/>
      <c r="K49" s="1"/>
      <c r="L49" s="1"/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1"/>
    </row>
    <row r="50" spans="1:26" s="100" customFormat="1" ht="7.5" customHeight="1" x14ac:dyDescent="0.35">
      <c r="B50" s="112" t="s">
        <v>52</v>
      </c>
      <c r="I50" s="106"/>
      <c r="M50" s="10"/>
    </row>
    <row r="51" spans="1:26" s="100" customFormat="1" ht="2.25" customHeight="1" x14ac:dyDescent="0.35">
      <c r="B51" s="112"/>
      <c r="I51" s="106"/>
      <c r="M51" s="10"/>
    </row>
    <row r="52" spans="1:26" s="100" customFormat="1" ht="3" customHeight="1" x14ac:dyDescent="0.3">
      <c r="B52" s="107" t="s">
        <v>8</v>
      </c>
      <c r="F52" s="113">
        <v>32.479999999999997</v>
      </c>
      <c r="G52" s="107" t="s">
        <v>10</v>
      </c>
      <c r="I52" s="106"/>
      <c r="M52" s="10"/>
      <c r="O52" s="107" t="s">
        <v>9</v>
      </c>
      <c r="S52" s="113">
        <v>35.869999999999997</v>
      </c>
      <c r="T52" s="107" t="s">
        <v>10</v>
      </c>
    </row>
    <row r="53" spans="1:26" s="100" customFormat="1" ht="4.5" hidden="1" customHeight="1" x14ac:dyDescent="0.25">
      <c r="B53" s="114"/>
      <c r="I53" s="106"/>
      <c r="M53" s="10"/>
      <c r="O53" s="114"/>
    </row>
    <row r="54" spans="1:26" s="100" customFormat="1" ht="3.75" hidden="1" customHeight="1" x14ac:dyDescent="0.3">
      <c r="B54" s="107" t="s">
        <v>51</v>
      </c>
      <c r="C54" s="115"/>
      <c r="D54" s="116"/>
      <c r="E54" s="117"/>
      <c r="F54" s="113">
        <v>21.06</v>
      </c>
      <c r="G54" s="115" t="s">
        <v>10</v>
      </c>
      <c r="M54" s="10"/>
      <c r="O54" s="107" t="s">
        <v>1</v>
      </c>
      <c r="P54" s="117"/>
      <c r="Q54" s="116"/>
      <c r="R54" s="116"/>
      <c r="S54" s="113">
        <v>32.65</v>
      </c>
      <c r="T54" s="115" t="s">
        <v>10</v>
      </c>
    </row>
    <row r="55" spans="1:26" s="100" customFormat="1" ht="3.75" hidden="1" customHeight="1" x14ac:dyDescent="0.25">
      <c r="B55" s="114"/>
      <c r="C55" s="117"/>
      <c r="D55" s="116"/>
      <c r="E55" s="117"/>
      <c r="F55" s="116"/>
      <c r="H55" s="117"/>
      <c r="M55" s="10"/>
      <c r="O55" s="114"/>
      <c r="P55" s="117"/>
      <c r="Q55" s="116"/>
      <c r="R55" s="116"/>
      <c r="S55" s="117"/>
      <c r="T55" s="116"/>
      <c r="V55" s="117"/>
    </row>
    <row r="56" spans="1:26" s="100" customFormat="1" ht="0.75" hidden="1" customHeight="1" x14ac:dyDescent="0.45">
      <c r="B56" s="107" t="s">
        <v>11</v>
      </c>
      <c r="C56" s="115"/>
      <c r="D56" s="118"/>
      <c r="E56" s="119"/>
      <c r="F56" s="120">
        <f>F54/F52</f>
        <v>0.64839901477832518</v>
      </c>
      <c r="H56" s="118"/>
      <c r="M56" s="10"/>
      <c r="O56" s="107" t="s">
        <v>13</v>
      </c>
      <c r="P56" s="119"/>
      <c r="Q56" s="118"/>
      <c r="R56" s="118"/>
      <c r="S56" s="120">
        <f>S54/S52</f>
        <v>0.9102313911346529</v>
      </c>
      <c r="T56" s="118"/>
      <c r="V56" s="118"/>
    </row>
    <row r="57" spans="1:26" s="100" customFormat="1" ht="4.5" hidden="1" customHeight="1" x14ac:dyDescent="0.45">
      <c r="B57" s="114"/>
      <c r="C57" s="119"/>
      <c r="D57" s="118"/>
      <c r="E57" s="119"/>
      <c r="F57" s="118"/>
      <c r="G57" s="117"/>
      <c r="H57" s="118"/>
      <c r="M57" s="10"/>
      <c r="O57" s="114"/>
      <c r="P57" s="119"/>
      <c r="Q57" s="118"/>
      <c r="R57" s="118"/>
      <c r="S57" s="119"/>
      <c r="T57" s="118"/>
      <c r="U57" s="117"/>
      <c r="V57" s="118"/>
    </row>
    <row r="58" spans="1:26" ht="19.5" customHeight="1" x14ac:dyDescent="0.45">
      <c r="B58" s="58"/>
      <c r="C58" s="59"/>
      <c r="D58" s="60"/>
      <c r="E58" s="59"/>
      <c r="F58" s="60"/>
      <c r="G58" s="61"/>
      <c r="H58" s="60"/>
      <c r="I58" s="10"/>
      <c r="J58" s="10"/>
      <c r="K58" s="10"/>
      <c r="L58" s="10"/>
      <c r="M58" s="10"/>
      <c r="N58" s="10"/>
      <c r="O58" s="58"/>
      <c r="P58" s="59"/>
      <c r="Q58" s="60"/>
      <c r="R58" s="60"/>
      <c r="S58" s="59"/>
      <c r="T58" s="60"/>
      <c r="U58" s="61"/>
      <c r="V58" s="60"/>
      <c r="W58" s="10"/>
      <c r="X58" s="10"/>
      <c r="Y58" s="10"/>
      <c r="Z58" s="11"/>
    </row>
    <row r="59" spans="1:26" ht="27" customHeight="1" x14ac:dyDescent="0.35">
      <c r="B59" s="89" t="s">
        <v>85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10"/>
      <c r="N59" s="90"/>
      <c r="O59" s="89" t="s">
        <v>73</v>
      </c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11"/>
    </row>
    <row r="60" spans="1:26" ht="26.25" customHeight="1" x14ac:dyDescent="0.35">
      <c r="B60" s="89" t="s">
        <v>72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0"/>
      <c r="N60" s="75"/>
      <c r="O60" s="20" t="s">
        <v>74</v>
      </c>
      <c r="P60" s="38"/>
      <c r="Q60" s="38"/>
      <c r="R60" s="75"/>
      <c r="S60" s="38"/>
      <c r="T60" s="38"/>
      <c r="U60" s="38"/>
      <c r="V60" s="38"/>
      <c r="W60" s="38"/>
      <c r="X60" s="38"/>
      <c r="Y60" s="38"/>
      <c r="Z60" s="11"/>
    </row>
    <row r="61" spans="1:26" ht="26.25" customHeight="1" x14ac:dyDescent="0.35"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1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11"/>
    </row>
    <row r="62" spans="1:26" ht="27" customHeight="1" x14ac:dyDescent="0.35">
      <c r="B62" s="42" t="s">
        <v>8</v>
      </c>
      <c r="C62" s="40"/>
      <c r="D62" s="40"/>
      <c r="F62" s="77">
        <v>7.9</v>
      </c>
      <c r="G62" s="44" t="s">
        <v>22</v>
      </c>
      <c r="I62" s="40"/>
      <c r="J62" s="40"/>
      <c r="K62" s="40"/>
      <c r="L62" s="5"/>
      <c r="M62" s="81"/>
      <c r="N62" s="40"/>
      <c r="O62" s="42" t="s">
        <v>9</v>
      </c>
      <c r="P62" s="5"/>
      <c r="S62" s="77">
        <v>6</v>
      </c>
      <c r="T62" s="44" t="s">
        <v>22</v>
      </c>
      <c r="W62" s="5"/>
      <c r="X62" s="5"/>
      <c r="Y62" s="5"/>
      <c r="Z62" s="11"/>
    </row>
    <row r="63" spans="1:26" ht="19.5" customHeight="1" x14ac:dyDescent="0.35">
      <c r="B63" s="42"/>
      <c r="C63" s="40"/>
      <c r="D63" s="40"/>
      <c r="F63" s="40"/>
      <c r="G63" s="57"/>
      <c r="H63" s="40"/>
      <c r="I63" s="40"/>
      <c r="J63" s="40"/>
      <c r="K63" s="40"/>
      <c r="L63" s="5"/>
      <c r="M63" s="81"/>
      <c r="N63" s="40"/>
      <c r="O63" s="42"/>
      <c r="P63" s="5"/>
      <c r="S63" s="46"/>
      <c r="T63" s="46"/>
      <c r="U63" s="57"/>
      <c r="V63" s="5"/>
      <c r="W63" s="5"/>
      <c r="X63" s="5"/>
      <c r="Y63" s="5"/>
      <c r="Z63" s="11"/>
    </row>
    <row r="64" spans="1:26" ht="16.5" customHeight="1" x14ac:dyDescent="0.35">
      <c r="B64" s="42"/>
      <c r="C64" s="40"/>
      <c r="D64" s="40"/>
      <c r="F64" s="40"/>
      <c r="G64" s="57"/>
      <c r="H64" s="40"/>
      <c r="I64" s="40"/>
      <c r="J64" s="40"/>
      <c r="K64" s="40"/>
      <c r="L64" s="5"/>
      <c r="M64" s="81"/>
      <c r="N64" s="40"/>
      <c r="O64" s="42"/>
      <c r="P64" s="5"/>
      <c r="S64" s="46"/>
      <c r="T64" s="46"/>
      <c r="U64" s="57"/>
      <c r="V64" s="5"/>
      <c r="W64" s="5"/>
      <c r="X64" s="5"/>
      <c r="Y64" s="5"/>
      <c r="Z64" s="11"/>
    </row>
    <row r="65" spans="2:27" ht="27" customHeight="1" x14ac:dyDescent="0.45">
      <c r="B65" s="20" t="s">
        <v>75</v>
      </c>
      <c r="C65" s="38"/>
      <c r="D65" s="38"/>
      <c r="E65" s="38"/>
      <c r="F65" s="38"/>
      <c r="G65" s="38"/>
      <c r="H65" s="38"/>
      <c r="I65" s="38"/>
      <c r="J65" s="29"/>
      <c r="K65" s="30"/>
      <c r="M65" s="81"/>
      <c r="N65" s="30"/>
      <c r="O65" s="20" t="s">
        <v>76</v>
      </c>
      <c r="P65" s="29"/>
      <c r="Q65" s="30"/>
      <c r="R65" s="30"/>
      <c r="Z65" s="11"/>
    </row>
    <row r="66" spans="2:27" ht="27" customHeight="1" x14ac:dyDescent="0.45">
      <c r="B66" s="4" t="s">
        <v>39</v>
      </c>
      <c r="C66" s="26"/>
      <c r="D66" s="27"/>
      <c r="E66" s="26"/>
      <c r="F66" s="27"/>
      <c r="G66" s="26"/>
      <c r="H66" s="27"/>
      <c r="J66" s="29"/>
      <c r="K66" s="30"/>
      <c r="M66" s="86"/>
      <c r="N66" s="30"/>
      <c r="O66" s="4" t="s">
        <v>40</v>
      </c>
      <c r="P66" s="29"/>
      <c r="Q66" s="30"/>
      <c r="R66" s="30"/>
      <c r="Z66" s="11"/>
    </row>
    <row r="67" spans="2:27" ht="27" customHeight="1" x14ac:dyDescent="0.3">
      <c r="B67" s="221" t="s">
        <v>19</v>
      </c>
      <c r="C67" s="220"/>
      <c r="D67" s="220"/>
      <c r="E67" s="220"/>
      <c r="F67" s="220"/>
      <c r="G67" s="220"/>
      <c r="H67" s="220"/>
      <c r="I67" s="220"/>
      <c r="J67" s="220"/>
      <c r="K67" s="220"/>
      <c r="L67" s="25"/>
      <c r="M67" s="10"/>
      <c r="O67" s="222" t="s">
        <v>20</v>
      </c>
      <c r="P67" s="220"/>
      <c r="Q67" s="220"/>
      <c r="R67" s="220"/>
      <c r="S67" s="220"/>
      <c r="T67" s="220"/>
      <c r="U67" s="220"/>
      <c r="V67" s="220"/>
      <c r="W67" s="25"/>
      <c r="Z67" s="11"/>
      <c r="AA67" t="s">
        <v>35</v>
      </c>
    </row>
    <row r="68" spans="2:27" ht="19.5" customHeight="1" x14ac:dyDescent="0.45">
      <c r="B68" s="20"/>
      <c r="C68" s="26"/>
      <c r="D68" s="27"/>
      <c r="E68" s="26"/>
      <c r="F68" s="27"/>
      <c r="G68" s="26"/>
      <c r="H68" s="27"/>
      <c r="M68" s="10"/>
      <c r="Z68" s="11"/>
    </row>
    <row r="69" spans="2:27" ht="27" customHeight="1" x14ac:dyDescent="0.45">
      <c r="B69" s="20"/>
      <c r="C69" s="26"/>
      <c r="D69" s="27"/>
      <c r="E69" s="26"/>
      <c r="F69" s="78">
        <v>100</v>
      </c>
      <c r="G69" s="32" t="s">
        <v>14</v>
      </c>
      <c r="I69" s="4"/>
      <c r="J69" s="5"/>
      <c r="K69" s="5"/>
      <c r="L69" s="5"/>
      <c r="M69" s="15"/>
      <c r="N69" s="5"/>
      <c r="O69" s="34"/>
      <c r="P69" s="4"/>
      <c r="S69" s="78">
        <v>100</v>
      </c>
      <c r="T69" s="45" t="s">
        <v>14</v>
      </c>
      <c r="W69" s="38"/>
      <c r="X69" s="38"/>
      <c r="Y69" s="38"/>
      <c r="Z69" s="11"/>
    </row>
    <row r="70" spans="2:27" ht="6.75" customHeight="1" x14ac:dyDescent="0.45">
      <c r="B70" s="20"/>
      <c r="C70" s="26"/>
      <c r="D70" s="27"/>
      <c r="E70" s="26"/>
      <c r="F70" s="31"/>
      <c r="G70" s="4"/>
      <c r="H70" s="32"/>
      <c r="I70" s="4"/>
      <c r="J70" s="5"/>
      <c r="K70" s="5"/>
      <c r="L70" s="5"/>
      <c r="M70" s="15"/>
      <c r="N70" s="5"/>
      <c r="O70" s="34"/>
      <c r="P70" s="4"/>
      <c r="Q70" s="4"/>
      <c r="R70" s="4"/>
      <c r="S70" s="45"/>
      <c r="T70" s="38"/>
      <c r="U70" s="38"/>
      <c r="V70" s="38"/>
      <c r="W70" s="38"/>
      <c r="X70" s="38"/>
      <c r="Y70" s="38"/>
      <c r="Z70" s="11"/>
    </row>
    <row r="71" spans="2:27" ht="10.5" customHeight="1" x14ac:dyDescent="0.3">
      <c r="B71" s="217" t="s">
        <v>77</v>
      </c>
      <c r="C71" s="217"/>
      <c r="D71" s="217"/>
      <c r="E71" s="217"/>
      <c r="F71" s="217"/>
      <c r="G71" s="163">
        <f>F52*(1-F69/100)+F54*F69/100</f>
        <v>21.06</v>
      </c>
      <c r="H71" s="164" t="s">
        <v>15</v>
      </c>
      <c r="I71" s="165"/>
      <c r="J71" s="166"/>
      <c r="K71" s="166"/>
      <c r="L71" s="166"/>
      <c r="M71" s="15"/>
      <c r="N71" s="5"/>
      <c r="O71" s="217" t="s">
        <v>78</v>
      </c>
      <c r="P71" s="217"/>
      <c r="Q71" s="217"/>
      <c r="R71" s="217"/>
      <c r="S71" s="217"/>
      <c r="T71" s="217"/>
      <c r="U71" s="163">
        <f>S52*(1-S69/100)+S54*S69/100</f>
        <v>32.65</v>
      </c>
      <c r="V71" s="167" t="s">
        <v>10</v>
      </c>
      <c r="W71" s="168"/>
      <c r="X71" s="38"/>
      <c r="Y71" s="38"/>
      <c r="Z71" s="11"/>
    </row>
    <row r="72" spans="2:27" ht="1.5" customHeight="1" x14ac:dyDescent="0.45">
      <c r="C72" s="2"/>
      <c r="D72" s="3"/>
      <c r="E72" s="2"/>
      <c r="F72" s="3"/>
      <c r="G72" s="2"/>
      <c r="H72" s="33"/>
      <c r="I72" s="5"/>
      <c r="J72" s="5"/>
      <c r="K72" s="5"/>
      <c r="L72" s="5"/>
      <c r="M72" s="1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2:27" ht="18.75" x14ac:dyDescent="0.3">
      <c r="B73" s="4" t="s">
        <v>23</v>
      </c>
      <c r="F73" s="55" t="s">
        <v>21</v>
      </c>
      <c r="G73" s="65">
        <v>100</v>
      </c>
      <c r="H73" t="s">
        <v>24</v>
      </c>
      <c r="I73" t="s">
        <v>53</v>
      </c>
      <c r="K73">
        <v>0</v>
      </c>
      <c r="L73" t="s">
        <v>14</v>
      </c>
      <c r="M73" s="10"/>
      <c r="O73" s="4" t="s">
        <v>23</v>
      </c>
      <c r="T73" s="55" t="s">
        <v>21</v>
      </c>
      <c r="U73" s="65">
        <v>100</v>
      </c>
      <c r="V73" t="s">
        <v>24</v>
      </c>
      <c r="W73" t="s">
        <v>54</v>
      </c>
      <c r="X73">
        <v>0</v>
      </c>
      <c r="Y73" t="s">
        <v>14</v>
      </c>
      <c r="Z73" s="12"/>
    </row>
    <row r="74" spans="2:27" ht="18.75" x14ac:dyDescent="0.3">
      <c r="B74" s="4" t="s">
        <v>23</v>
      </c>
      <c r="F74" s="55" t="s">
        <v>21</v>
      </c>
      <c r="G74" s="63">
        <f>100*(F62/G80)</f>
        <v>64.839901477832512</v>
      </c>
      <c r="H74" t="s">
        <v>24</v>
      </c>
      <c r="I74" t="s">
        <v>53</v>
      </c>
      <c r="K74">
        <f>F69</f>
        <v>100</v>
      </c>
      <c r="L74" t="s">
        <v>14</v>
      </c>
      <c r="M74" s="10"/>
      <c r="O74" s="4" t="s">
        <v>23</v>
      </c>
      <c r="T74" s="55" t="s">
        <v>21</v>
      </c>
      <c r="U74" s="63">
        <f>100*(S62/U80)</f>
        <v>91.023139113465305</v>
      </c>
      <c r="V74" t="s">
        <v>24</v>
      </c>
      <c r="W74" t="s">
        <v>54</v>
      </c>
      <c r="X74">
        <f>S69</f>
        <v>100</v>
      </c>
      <c r="Y74" t="s">
        <v>14</v>
      </c>
      <c r="Z74" s="12"/>
    </row>
    <row r="75" spans="2:27" ht="18.75" x14ac:dyDescent="0.3">
      <c r="B75" s="4"/>
      <c r="F75" s="55"/>
      <c r="G75" s="34"/>
      <c r="M75" s="10"/>
      <c r="Z75" s="12"/>
    </row>
    <row r="76" spans="2:27" ht="18.75" x14ac:dyDescent="0.3">
      <c r="B76" s="4"/>
      <c r="F76" s="55"/>
      <c r="G76" s="34"/>
      <c r="M76" s="10"/>
      <c r="Z76" s="12"/>
    </row>
    <row r="77" spans="2:27" ht="18.75" x14ac:dyDescent="0.3">
      <c r="B77" s="216" t="s">
        <v>26</v>
      </c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10"/>
      <c r="O77" s="216" t="s">
        <v>26</v>
      </c>
      <c r="P77" s="215"/>
      <c r="Q77" s="215"/>
      <c r="R77" s="215"/>
      <c r="S77" s="215"/>
      <c r="T77" s="215"/>
      <c r="U77" s="215"/>
      <c r="V77" s="215"/>
      <c r="W77" s="215"/>
      <c r="X77" s="45"/>
      <c r="Y77" s="45"/>
      <c r="Z77" s="62"/>
      <c r="AA77" s="45"/>
    </row>
    <row r="78" spans="2:27" x14ac:dyDescent="0.25">
      <c r="B78" t="s">
        <v>17</v>
      </c>
      <c r="E78">
        <f>F69</f>
        <v>100</v>
      </c>
      <c r="F78" t="s">
        <v>16</v>
      </c>
      <c r="M78" s="10"/>
      <c r="O78" t="s">
        <v>18</v>
      </c>
      <c r="R78">
        <f>S69</f>
        <v>100</v>
      </c>
      <c r="S78" t="s">
        <v>16</v>
      </c>
      <c r="Z78" s="12"/>
    </row>
    <row r="79" spans="2:27" x14ac:dyDescent="0.25">
      <c r="M79" s="10"/>
      <c r="Z79" s="12"/>
    </row>
    <row r="80" spans="2:27" ht="18.75" x14ac:dyDescent="0.3">
      <c r="F80" s="55" t="s">
        <v>21</v>
      </c>
      <c r="G80" s="64">
        <f>F62/(G71/F52)</f>
        <v>12.183855650522316</v>
      </c>
      <c r="H80" s="4" t="s">
        <v>25</v>
      </c>
      <c r="M80" s="10"/>
      <c r="T80" t="s">
        <v>21</v>
      </c>
      <c r="U80" s="64">
        <f>S62/(U71/S52)</f>
        <v>6.5917304747320058</v>
      </c>
      <c r="V80" s="4" t="s">
        <v>25</v>
      </c>
      <c r="Z80" s="12"/>
    </row>
    <row r="81" spans="2:26" x14ac:dyDescent="0.25">
      <c r="Z81" s="12"/>
    </row>
    <row r="82" spans="2:26" ht="19.5" customHeight="1" x14ac:dyDescent="0.55000000000000004"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2"/>
    </row>
    <row r="83" spans="2:26" x14ac:dyDescent="0.25">
      <c r="Z83" s="12"/>
    </row>
    <row r="84" spans="2:26" ht="23.25" x14ac:dyDescent="0.35">
      <c r="B84" s="214" t="s">
        <v>65</v>
      </c>
      <c r="C84" s="214"/>
      <c r="D84" s="214"/>
      <c r="E84" s="214"/>
      <c r="F84" s="214"/>
      <c r="O84" s="214" t="s">
        <v>65</v>
      </c>
      <c r="P84" s="214"/>
      <c r="Q84" s="214"/>
      <c r="R84" s="214"/>
      <c r="S84" s="214"/>
      <c r="Z84" s="12"/>
    </row>
    <row r="85" spans="2:26" x14ac:dyDescent="0.25">
      <c r="Z85" s="12"/>
    </row>
    <row r="86" spans="2:26" ht="15.75" x14ac:dyDescent="0.25">
      <c r="B86" s="54" t="s">
        <v>31</v>
      </c>
      <c r="C86" s="54"/>
      <c r="D86" s="54"/>
      <c r="E86" s="54"/>
      <c r="F86" s="87">
        <v>100000</v>
      </c>
      <c r="G86" s="54" t="s">
        <v>30</v>
      </c>
      <c r="H86" s="54"/>
      <c r="M86" s="10"/>
      <c r="O86" s="54" t="s">
        <v>31</v>
      </c>
      <c r="P86" s="54"/>
      <c r="Q86" s="54"/>
      <c r="R86" s="54"/>
      <c r="S86" s="87">
        <v>100</v>
      </c>
      <c r="T86" s="54" t="s">
        <v>30</v>
      </c>
      <c r="U86" s="54"/>
      <c r="Z86" s="12"/>
    </row>
    <row r="87" spans="2:26" ht="15.75" x14ac:dyDescent="0.25">
      <c r="B87" s="54"/>
      <c r="C87" s="54"/>
      <c r="D87" s="54"/>
      <c r="E87" s="54"/>
      <c r="F87" s="54"/>
      <c r="G87" s="54"/>
      <c r="H87" s="54"/>
      <c r="M87" s="10"/>
      <c r="O87" s="54"/>
      <c r="P87" s="54"/>
      <c r="Q87" s="54"/>
      <c r="R87" s="54"/>
      <c r="S87" s="54"/>
      <c r="T87" s="54"/>
      <c r="U87" s="54"/>
      <c r="Z87" s="12"/>
    </row>
    <row r="88" spans="2:26" ht="15.75" x14ac:dyDescent="0.25">
      <c r="B88" s="54" t="s">
        <v>61</v>
      </c>
      <c r="C88" s="54"/>
      <c r="D88" s="54"/>
      <c r="E88" s="54"/>
      <c r="F88" s="80">
        <f>G80*F86/100</f>
        <v>12183.855650522315</v>
      </c>
      <c r="G88" s="54" t="s">
        <v>22</v>
      </c>
      <c r="H88" s="54" t="s">
        <v>34</v>
      </c>
      <c r="M88" s="10"/>
      <c r="O88" s="54" t="s">
        <v>61</v>
      </c>
      <c r="P88" s="54"/>
      <c r="Q88" s="54"/>
      <c r="R88" s="54"/>
      <c r="S88" s="80">
        <f>U80*S86/100</f>
        <v>6.5917304747320058</v>
      </c>
      <c r="T88" s="54" t="s">
        <v>22</v>
      </c>
      <c r="U88" s="54" t="s">
        <v>33</v>
      </c>
      <c r="Z88" s="12"/>
    </row>
    <row r="89" spans="2:26" ht="15.75" x14ac:dyDescent="0.25">
      <c r="B89" s="54"/>
      <c r="C89" s="54"/>
      <c r="D89" s="54"/>
      <c r="E89" s="54"/>
      <c r="F89" s="54"/>
      <c r="G89" s="54"/>
      <c r="H89" s="54"/>
      <c r="M89" s="10"/>
      <c r="O89" s="54"/>
      <c r="P89" s="54"/>
      <c r="Q89" s="54"/>
      <c r="R89" s="54"/>
      <c r="S89" s="54"/>
      <c r="T89" s="54"/>
      <c r="U89" s="54"/>
      <c r="Z89" s="12"/>
    </row>
    <row r="90" spans="2:26" ht="15.75" x14ac:dyDescent="0.25">
      <c r="B90" s="54" t="s">
        <v>62</v>
      </c>
      <c r="C90" s="54"/>
      <c r="D90" s="54"/>
      <c r="E90" s="54"/>
      <c r="F90" s="80">
        <f>F88/100*F69</f>
        <v>12183.855650522315</v>
      </c>
      <c r="G90" s="54" t="s">
        <v>22</v>
      </c>
      <c r="H90" s="54"/>
      <c r="M90" s="10"/>
      <c r="O90" s="54" t="s">
        <v>62</v>
      </c>
      <c r="P90" s="54"/>
      <c r="Q90" s="54"/>
      <c r="R90" s="54"/>
      <c r="S90" s="80">
        <f>S88/100*S69</f>
        <v>6.5917304747320067</v>
      </c>
      <c r="T90" s="54" t="s">
        <v>22</v>
      </c>
      <c r="U90" s="54"/>
      <c r="Z90" s="12"/>
    </row>
    <row r="91" spans="2:26" ht="18.75" x14ac:dyDescent="0.3">
      <c r="B91" s="4"/>
      <c r="G91" s="70"/>
      <c r="H91" s="4"/>
      <c r="M91" s="10"/>
      <c r="O91" s="4"/>
      <c r="U91" s="70"/>
      <c r="V91" s="4"/>
      <c r="Z91" s="12"/>
    </row>
    <row r="92" spans="2:26" x14ac:dyDescent="0.25">
      <c r="M92" s="10"/>
      <c r="Z92" s="12"/>
    </row>
    <row r="93" spans="2:26" ht="23.25" x14ac:dyDescent="0.35">
      <c r="B93" s="214" t="s">
        <v>68</v>
      </c>
      <c r="C93" s="214"/>
      <c r="D93" s="214"/>
      <c r="E93" s="214"/>
      <c r="F93" s="214"/>
      <c r="G93" s="215"/>
      <c r="H93" s="215"/>
      <c r="I93" s="215"/>
      <c r="J93" s="215"/>
      <c r="L93" s="4"/>
      <c r="M93" s="10"/>
      <c r="O93" s="214" t="s">
        <v>69</v>
      </c>
      <c r="P93" s="214"/>
      <c r="Q93" s="214"/>
      <c r="R93" s="214"/>
      <c r="S93" s="214"/>
      <c r="T93" s="214"/>
      <c r="U93" s="215"/>
      <c r="V93" s="215"/>
      <c r="W93" s="215"/>
      <c r="X93" s="215"/>
      <c r="Z93" s="12"/>
    </row>
    <row r="94" spans="2:26" ht="18.75" x14ac:dyDescent="0.3">
      <c r="B94" s="76"/>
      <c r="C94" s="75"/>
      <c r="D94" s="75"/>
      <c r="E94" s="75"/>
      <c r="F94" s="75"/>
      <c r="G94" s="44"/>
      <c r="H94" s="4"/>
      <c r="I94" s="25"/>
      <c r="J94" s="44"/>
      <c r="K94" s="25"/>
      <c r="L94" s="4"/>
      <c r="M94" s="10"/>
      <c r="O94" s="76"/>
      <c r="P94" s="75"/>
      <c r="Q94" s="75"/>
      <c r="R94" s="75"/>
      <c r="S94" s="75"/>
      <c r="T94" s="75"/>
      <c r="U94" s="25"/>
      <c r="V94" s="5"/>
      <c r="W94" s="25"/>
      <c r="X94" s="40"/>
      <c r="Y94" s="25"/>
      <c r="Z94" s="12"/>
    </row>
    <row r="95" spans="2:26" ht="18.75" x14ac:dyDescent="0.3">
      <c r="B95" s="76"/>
      <c r="C95" s="75"/>
      <c r="D95" s="75"/>
      <c r="F95" s="53" t="s">
        <v>3</v>
      </c>
      <c r="G95" s="4"/>
      <c r="H95" s="53" t="s">
        <v>2</v>
      </c>
      <c r="I95" s="44"/>
      <c r="J95" s="53" t="s">
        <v>4</v>
      </c>
      <c r="K95" s="44"/>
      <c r="L95" s="4"/>
      <c r="M95" s="10"/>
      <c r="O95" s="76"/>
      <c r="P95" s="75"/>
      <c r="Q95" s="75"/>
      <c r="R95" s="75"/>
      <c r="S95" s="53" t="s">
        <v>5</v>
      </c>
      <c r="T95" s="52"/>
      <c r="U95" s="53" t="s">
        <v>6</v>
      </c>
      <c r="V95" s="51"/>
      <c r="W95" s="53" t="s">
        <v>7</v>
      </c>
      <c r="X95" s="40"/>
      <c r="Y95" s="25"/>
      <c r="Z95" s="12"/>
    </row>
    <row r="96" spans="2:26" x14ac:dyDescent="0.25">
      <c r="M96" s="10"/>
      <c r="Z96" s="12"/>
    </row>
    <row r="97" spans="1:26" ht="18" x14ac:dyDescent="0.25">
      <c r="B97" s="54" t="s">
        <v>56</v>
      </c>
      <c r="F97" s="79">
        <f>F44*F90</f>
        <v>16158.959748703335</v>
      </c>
      <c r="G97" s="54" t="s">
        <v>67</v>
      </c>
      <c r="H97" s="79">
        <f>H44*F90</f>
        <v>32577.154145781591</v>
      </c>
      <c r="I97" s="54" t="s">
        <v>67</v>
      </c>
      <c r="J97" s="79">
        <f>J44*F90</f>
        <v>44144.404530877953</v>
      </c>
      <c r="K97" s="54" t="s">
        <v>67</v>
      </c>
      <c r="L97" s="54"/>
      <c r="M97" s="58"/>
      <c r="N97" s="54"/>
      <c r="O97" s="54" t="s">
        <v>56</v>
      </c>
      <c r="P97" s="54"/>
      <c r="Q97" s="54"/>
      <c r="R97" s="54"/>
      <c r="S97" s="79">
        <f>S44*S90</f>
        <v>41.457424369383695</v>
      </c>
      <c r="T97" s="54" t="s">
        <v>67</v>
      </c>
      <c r="U97" s="79">
        <f>U44*S90</f>
        <v>14.519230120555079</v>
      </c>
      <c r="V97" s="54" t="s">
        <v>67</v>
      </c>
      <c r="W97" s="79">
        <f>W44*S90</f>
        <v>102.99578866768761</v>
      </c>
      <c r="X97" s="54" t="s">
        <v>67</v>
      </c>
      <c r="Z97" s="12"/>
    </row>
    <row r="98" spans="1:26" ht="15.75" x14ac:dyDescent="0.25">
      <c r="B98" s="54"/>
      <c r="F98" s="79"/>
      <c r="G98" s="54"/>
      <c r="H98" s="79"/>
      <c r="I98" s="54"/>
      <c r="J98" s="79"/>
      <c r="K98" s="54"/>
      <c r="L98" s="54"/>
      <c r="M98" s="58"/>
      <c r="N98" s="54"/>
      <c r="O98" s="54"/>
      <c r="P98" s="54"/>
      <c r="Q98" s="54"/>
      <c r="R98" s="54"/>
      <c r="S98" s="79"/>
      <c r="T98" s="54"/>
      <c r="U98" s="79"/>
      <c r="V98" s="54"/>
      <c r="W98" s="79"/>
      <c r="X98" s="54"/>
      <c r="Z98" s="12"/>
    </row>
    <row r="99" spans="1:26" ht="7.5" customHeight="1" x14ac:dyDescent="0.25">
      <c r="B99" s="169" t="s">
        <v>70</v>
      </c>
      <c r="C99" s="166"/>
      <c r="D99" s="166"/>
      <c r="E99" s="166"/>
      <c r="F99" s="170">
        <f>F97/1000000</f>
        <v>1.6158959748703336E-2</v>
      </c>
      <c r="G99" s="169" t="s">
        <v>79</v>
      </c>
      <c r="H99" s="170">
        <f>H97/1000000</f>
        <v>3.2577154145781592E-2</v>
      </c>
      <c r="I99" s="169" t="s">
        <v>79</v>
      </c>
      <c r="J99" s="170">
        <f>J97/1000000</f>
        <v>4.4144404530877951E-2</v>
      </c>
      <c r="K99" s="169" t="s">
        <v>79</v>
      </c>
      <c r="L99" s="169"/>
      <c r="M99" s="58"/>
      <c r="N99" s="54"/>
      <c r="O99" s="169" t="s">
        <v>70</v>
      </c>
      <c r="P99" s="169"/>
      <c r="Q99" s="169"/>
      <c r="R99" s="169"/>
      <c r="S99" s="170">
        <f>S97/1000000</f>
        <v>4.1457424369383695E-5</v>
      </c>
      <c r="T99" s="169" t="s">
        <v>79</v>
      </c>
      <c r="U99" s="170">
        <f>U97/1000000</f>
        <v>1.4519230120555079E-5</v>
      </c>
      <c r="V99" s="169" t="s">
        <v>79</v>
      </c>
      <c r="W99" s="170">
        <f>W97/1000000</f>
        <v>1.0299578866768761E-4</v>
      </c>
      <c r="X99" s="169" t="s">
        <v>79</v>
      </c>
      <c r="Z99" s="12"/>
    </row>
    <row r="100" spans="1:26" ht="7.5" customHeight="1" x14ac:dyDescent="0.3">
      <c r="B100" s="166"/>
      <c r="C100" s="166"/>
      <c r="D100" s="166"/>
      <c r="E100" s="163"/>
      <c r="F100" s="169"/>
      <c r="G100" s="170"/>
      <c r="H100" s="169"/>
      <c r="I100" s="170"/>
      <c r="J100" s="169"/>
      <c r="K100" s="169"/>
      <c r="L100" s="169"/>
      <c r="M100" s="58"/>
      <c r="N100" s="54"/>
      <c r="O100" s="169"/>
      <c r="P100" s="169"/>
      <c r="Q100" s="169"/>
      <c r="R100" s="169"/>
      <c r="S100" s="170"/>
      <c r="T100" s="169"/>
      <c r="U100" s="170"/>
      <c r="V100" s="169"/>
      <c r="W100" s="170"/>
      <c r="X100" s="169"/>
      <c r="Z100" s="12"/>
    </row>
    <row r="101" spans="1:26" ht="6.75" customHeight="1" x14ac:dyDescent="0.25">
      <c r="B101" s="169" t="s">
        <v>64</v>
      </c>
      <c r="C101" s="166"/>
      <c r="D101" s="166"/>
      <c r="E101" s="166"/>
      <c r="F101" s="170">
        <f>F97/10^4</f>
        <v>1.6158959748703334</v>
      </c>
      <c r="G101" s="169" t="s">
        <v>55</v>
      </c>
      <c r="H101" s="170">
        <f>H97/10^4</f>
        <v>3.2577154145781591</v>
      </c>
      <c r="I101" s="169" t="s">
        <v>55</v>
      </c>
      <c r="J101" s="170">
        <f>J97/10^4</f>
        <v>4.4144404530877956</v>
      </c>
      <c r="K101" s="169" t="s">
        <v>55</v>
      </c>
      <c r="L101" s="169"/>
      <c r="M101" s="58"/>
      <c r="N101" s="54"/>
      <c r="O101" s="169" t="s">
        <v>64</v>
      </c>
      <c r="P101" s="169"/>
      <c r="Q101" s="169"/>
      <c r="R101" s="169"/>
      <c r="S101" s="170">
        <f>S97/10^4</f>
        <v>4.1457424369383692E-3</v>
      </c>
      <c r="T101" s="169" t="s">
        <v>55</v>
      </c>
      <c r="U101" s="170">
        <f>U97/10^4</f>
        <v>1.451923012055508E-3</v>
      </c>
      <c r="V101" s="169" t="s">
        <v>55</v>
      </c>
      <c r="W101" s="170">
        <f>W97/10^4</f>
        <v>1.0299578866768761E-2</v>
      </c>
      <c r="X101" s="169" t="s">
        <v>55</v>
      </c>
      <c r="Z101" s="12"/>
    </row>
    <row r="102" spans="1:26" ht="6.75" customHeight="1" x14ac:dyDescent="0.25">
      <c r="F102" s="54"/>
      <c r="G102" s="54"/>
      <c r="H102" s="54"/>
      <c r="I102" s="54"/>
      <c r="J102" s="54"/>
      <c r="K102" s="54"/>
      <c r="L102" s="54"/>
      <c r="M102" s="58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Z102" s="12"/>
    </row>
    <row r="103" spans="1:26" ht="15.75" x14ac:dyDescent="0.25">
      <c r="B103" s="54" t="s">
        <v>63</v>
      </c>
      <c r="F103" s="88">
        <f>(F97^(1/2))</f>
        <v>127.11789704326978</v>
      </c>
      <c r="G103" s="54" t="s">
        <v>32</v>
      </c>
      <c r="H103" s="88">
        <f>(H97^(1/2))</f>
        <v>180.49142402280944</v>
      </c>
      <c r="I103" s="54" t="s">
        <v>32</v>
      </c>
      <c r="J103" s="88">
        <f>(J97^(1/2))</f>
        <v>210.10569847312078</v>
      </c>
      <c r="K103" s="54" t="s">
        <v>32</v>
      </c>
      <c r="L103" s="54"/>
      <c r="M103" s="58"/>
      <c r="N103" s="54"/>
      <c r="O103" s="54" t="s">
        <v>63</v>
      </c>
      <c r="P103" s="54"/>
      <c r="Q103" s="54"/>
      <c r="R103" s="54"/>
      <c r="S103" s="88">
        <f>(S97^(1/2))</f>
        <v>6.4387440055793252</v>
      </c>
      <c r="T103" s="54" t="s">
        <v>32</v>
      </c>
      <c r="U103" s="88">
        <f>(U97^(1/2))</f>
        <v>3.8104107548340611</v>
      </c>
      <c r="V103" s="54" t="s">
        <v>32</v>
      </c>
      <c r="W103" s="88">
        <f>(W97^(1/2))</f>
        <v>10.148684085520033</v>
      </c>
      <c r="X103" s="54" t="s">
        <v>32</v>
      </c>
      <c r="Z103" s="12"/>
    </row>
    <row r="104" spans="1:26" ht="18.75" x14ac:dyDescent="0.3">
      <c r="B104" s="4"/>
      <c r="G104" s="66"/>
      <c r="H104" s="4"/>
      <c r="I104" s="66"/>
      <c r="J104" s="4"/>
      <c r="K104" s="66"/>
      <c r="L104" s="4"/>
      <c r="M104" s="58"/>
      <c r="O104" s="4"/>
      <c r="U104" s="66"/>
      <c r="V104" s="4"/>
      <c r="W104" s="66"/>
      <c r="X104" s="4"/>
      <c r="Y104" s="66"/>
      <c r="Z104" s="12"/>
    </row>
    <row r="105" spans="1:26" ht="15.75" x14ac:dyDescent="0.25">
      <c r="M105" s="58"/>
      <c r="Z105" s="12"/>
    </row>
    <row r="106" spans="1:26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8" spans="1:26" ht="23.25" x14ac:dyDescent="0.35">
      <c r="B108" s="173" t="s">
        <v>84</v>
      </c>
      <c r="C108" s="174"/>
      <c r="D108" s="174"/>
      <c r="E108" s="174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</row>
    <row r="109" spans="1:26" x14ac:dyDescent="0.25"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</row>
    <row r="110" spans="1:26" x14ac:dyDescent="0.25">
      <c r="B110" s="176"/>
      <c r="C110" s="177"/>
      <c r="D110" s="176"/>
      <c r="E110" s="176"/>
      <c r="F110" s="177" t="s">
        <v>3</v>
      </c>
      <c r="G110" s="176"/>
      <c r="H110" s="177" t="s">
        <v>2</v>
      </c>
      <c r="I110" s="177"/>
      <c r="J110" s="177" t="s">
        <v>4</v>
      </c>
      <c r="K110" s="176"/>
      <c r="L110" s="178"/>
      <c r="M110" s="179"/>
      <c r="N110" s="180"/>
      <c r="O110" s="177"/>
      <c r="P110" s="177"/>
      <c r="Q110" s="177"/>
      <c r="R110" s="177"/>
      <c r="S110" s="181" t="s">
        <v>5</v>
      </c>
      <c r="T110" s="181"/>
      <c r="U110" s="182" t="s">
        <v>6</v>
      </c>
      <c r="V110" s="176"/>
      <c r="W110" s="176" t="s">
        <v>7</v>
      </c>
      <c r="X110" s="176"/>
      <c r="Y110" s="175"/>
      <c r="Z110" s="175"/>
    </row>
    <row r="111" spans="1:26" x14ac:dyDescent="0.25">
      <c r="B111" s="177"/>
      <c r="C111" s="177"/>
      <c r="D111" s="177"/>
      <c r="E111" s="176"/>
      <c r="F111" s="177"/>
      <c r="G111" s="177"/>
      <c r="H111" s="177"/>
      <c r="I111" s="177"/>
      <c r="J111" s="177"/>
      <c r="K111" s="176"/>
      <c r="L111" s="178"/>
      <c r="M111" s="179"/>
      <c r="N111" s="180"/>
      <c r="O111" s="177"/>
      <c r="P111" s="177"/>
      <c r="Q111" s="177"/>
      <c r="R111" s="177"/>
      <c r="S111" s="181"/>
      <c r="T111" s="181"/>
      <c r="U111" s="182"/>
      <c r="V111" s="176"/>
      <c r="W111" s="176"/>
      <c r="X111" s="176"/>
      <c r="Y111" s="175"/>
      <c r="Z111" s="175"/>
    </row>
    <row r="112" spans="1:26" x14ac:dyDescent="0.25">
      <c r="B112" s="177" t="s">
        <v>50</v>
      </c>
      <c r="C112" s="177"/>
      <c r="D112" s="177"/>
      <c r="E112" s="176"/>
      <c r="F112" s="183">
        <v>70</v>
      </c>
      <c r="G112" s="184" t="s">
        <v>45</v>
      </c>
      <c r="H112" s="183">
        <v>9</v>
      </c>
      <c r="I112" s="184" t="s">
        <v>45</v>
      </c>
      <c r="J112" s="183">
        <v>7.2</v>
      </c>
      <c r="K112" s="185" t="s">
        <v>45</v>
      </c>
      <c r="L112" s="178"/>
      <c r="M112" s="179"/>
      <c r="N112" s="180"/>
      <c r="O112" s="177" t="s">
        <v>27</v>
      </c>
      <c r="P112" s="176"/>
      <c r="Q112" s="177"/>
      <c r="R112" s="177"/>
      <c r="S112" s="183">
        <v>3.5</v>
      </c>
      <c r="T112" s="184" t="s">
        <v>45</v>
      </c>
      <c r="U112" s="186">
        <v>20</v>
      </c>
      <c r="V112" s="184" t="s">
        <v>45</v>
      </c>
      <c r="W112" s="186">
        <v>7.9</v>
      </c>
      <c r="X112" s="185" t="s">
        <v>45</v>
      </c>
      <c r="Y112" s="175"/>
      <c r="Z112" s="175"/>
    </row>
    <row r="113" spans="2:26" x14ac:dyDescent="0.25">
      <c r="B113" s="177" t="s">
        <v>49</v>
      </c>
      <c r="C113" s="177"/>
      <c r="D113" s="177"/>
      <c r="E113" s="177"/>
      <c r="F113" s="187">
        <v>5.9569999999999999</v>
      </c>
      <c r="G113" s="184" t="s">
        <v>45</v>
      </c>
      <c r="H113" s="187">
        <v>2.9550000000000001</v>
      </c>
      <c r="I113" s="184" t="s">
        <v>45</v>
      </c>
      <c r="J113" s="183">
        <v>2.1800000000000002</v>
      </c>
      <c r="K113" s="176" t="s">
        <v>45</v>
      </c>
      <c r="L113" s="180"/>
      <c r="M113" s="179"/>
      <c r="N113" s="180"/>
      <c r="O113" s="177" t="s">
        <v>28</v>
      </c>
      <c r="P113" s="177"/>
      <c r="Q113" s="177"/>
      <c r="R113" s="177"/>
      <c r="S113" s="187">
        <v>1.399</v>
      </c>
      <c r="T113" s="184" t="s">
        <v>45</v>
      </c>
      <c r="U113" s="188">
        <v>3.9950000000000001</v>
      </c>
      <c r="V113" s="189" t="s">
        <v>45</v>
      </c>
      <c r="W113" s="188">
        <v>0.56299999999999994</v>
      </c>
      <c r="X113" s="190" t="s">
        <v>45</v>
      </c>
      <c r="Y113" s="175"/>
      <c r="Z113" s="175"/>
    </row>
    <row r="114" spans="2:26" x14ac:dyDescent="0.25">
      <c r="B114" s="181" t="s">
        <v>46</v>
      </c>
      <c r="C114" s="191"/>
      <c r="D114" s="192"/>
      <c r="E114" s="191"/>
      <c r="F114" s="193">
        <f>F113/F112*100</f>
        <v>8.51</v>
      </c>
      <c r="G114" s="184" t="s">
        <v>14</v>
      </c>
      <c r="H114" s="193">
        <f>H113/H112*100</f>
        <v>32.833333333333336</v>
      </c>
      <c r="I114" s="184" t="s">
        <v>14</v>
      </c>
      <c r="J114" s="193">
        <f>J113/J112*100</f>
        <v>30.277777777777782</v>
      </c>
      <c r="K114" s="190" t="s">
        <v>14</v>
      </c>
      <c r="L114" s="194"/>
      <c r="M114" s="195"/>
      <c r="N114" s="196"/>
      <c r="O114" s="185" t="s">
        <v>46</v>
      </c>
      <c r="P114" s="177"/>
      <c r="Q114" s="177"/>
      <c r="R114" s="177"/>
      <c r="S114" s="193">
        <f>S113/S112*100</f>
        <v>39.971428571428575</v>
      </c>
      <c r="T114" s="184" t="s">
        <v>14</v>
      </c>
      <c r="U114" s="193">
        <f>U113/U112*100</f>
        <v>19.975000000000001</v>
      </c>
      <c r="V114" s="186" t="s">
        <v>14</v>
      </c>
      <c r="W114" s="193">
        <f>W113/W112*100</f>
        <v>7.1265822784810116</v>
      </c>
      <c r="X114" s="197" t="s">
        <v>14</v>
      </c>
      <c r="Y114" s="175"/>
      <c r="Z114" s="175"/>
    </row>
    <row r="115" spans="2:26" x14ac:dyDescent="0.25">
      <c r="B115" s="177"/>
      <c r="C115" s="198"/>
      <c r="D115" s="198"/>
      <c r="E115" s="198"/>
      <c r="F115" s="199"/>
      <c r="G115" s="199"/>
      <c r="H115" s="199"/>
      <c r="I115" s="199"/>
      <c r="J115" s="199"/>
      <c r="K115" s="198"/>
      <c r="L115" s="200"/>
      <c r="M115" s="201"/>
      <c r="N115" s="202"/>
      <c r="O115" s="198"/>
      <c r="P115" s="203"/>
      <c r="Q115" s="198"/>
      <c r="R115" s="198"/>
      <c r="S115" s="199"/>
      <c r="T115" s="199"/>
      <c r="U115" s="199"/>
      <c r="V115" s="199"/>
      <c r="W115" s="199"/>
      <c r="X115" s="176"/>
      <c r="Y115" s="175"/>
      <c r="Z115" s="175"/>
    </row>
    <row r="116" spans="2:26" x14ac:dyDescent="0.25">
      <c r="B116" s="176" t="s">
        <v>48</v>
      </c>
      <c r="C116" s="177"/>
      <c r="D116" s="177"/>
      <c r="E116" s="177"/>
      <c r="F116" s="183">
        <v>7540</v>
      </c>
      <c r="G116" s="184" t="s">
        <v>47</v>
      </c>
      <c r="H116" s="183">
        <v>3740</v>
      </c>
      <c r="I116" s="184" t="s">
        <v>47</v>
      </c>
      <c r="J116" s="183">
        <v>2760</v>
      </c>
      <c r="K116" s="185" t="s">
        <v>47</v>
      </c>
      <c r="L116" s="180"/>
      <c r="M116" s="204"/>
      <c r="N116" s="205"/>
      <c r="O116" s="176" t="s">
        <v>29</v>
      </c>
      <c r="P116" s="176"/>
      <c r="Q116" s="176"/>
      <c r="R116" s="176"/>
      <c r="S116" s="186">
        <v>1590</v>
      </c>
      <c r="T116" s="184" t="s">
        <v>47</v>
      </c>
      <c r="U116" s="186">
        <v>4540</v>
      </c>
      <c r="V116" s="184" t="s">
        <v>47</v>
      </c>
      <c r="W116" s="186">
        <v>640</v>
      </c>
      <c r="X116" s="185" t="s">
        <v>47</v>
      </c>
      <c r="Y116" s="175"/>
      <c r="Z116" s="175"/>
    </row>
    <row r="117" spans="2:26" x14ac:dyDescent="0.25">
      <c r="B117" s="176"/>
      <c r="C117" s="176"/>
      <c r="D117" s="176"/>
      <c r="E117" s="176"/>
      <c r="F117" s="206"/>
      <c r="G117" s="206"/>
      <c r="H117" s="206"/>
      <c r="I117" s="206"/>
      <c r="J117" s="206"/>
      <c r="K117" s="176"/>
      <c r="L117" s="178"/>
      <c r="M117" s="204"/>
      <c r="N117" s="178"/>
      <c r="O117" s="176"/>
      <c r="P117" s="176"/>
      <c r="Q117" s="176"/>
      <c r="R117" s="176"/>
      <c r="S117" s="206"/>
      <c r="T117" s="206"/>
      <c r="U117" s="206"/>
      <c r="V117" s="206"/>
      <c r="W117" s="206"/>
      <c r="X117" s="176"/>
      <c r="Y117" s="175"/>
      <c r="Z117" s="175"/>
    </row>
    <row r="118" spans="2:26" x14ac:dyDescent="0.25">
      <c r="B118" s="176" t="s">
        <v>52</v>
      </c>
      <c r="C118" s="176"/>
      <c r="D118" s="176"/>
      <c r="E118" s="176"/>
      <c r="F118" s="206"/>
      <c r="G118" s="206"/>
      <c r="H118" s="206"/>
      <c r="I118" s="199"/>
      <c r="J118" s="206"/>
      <c r="K118" s="182"/>
      <c r="L118" s="205"/>
      <c r="M118" s="204"/>
      <c r="N118" s="205"/>
      <c r="O118" s="176" t="s">
        <v>52</v>
      </c>
      <c r="P118" s="182"/>
      <c r="Q118" s="182"/>
      <c r="R118" s="182"/>
      <c r="S118" s="206"/>
      <c r="T118" s="206"/>
      <c r="U118" s="206"/>
      <c r="V118" s="206"/>
      <c r="W118" s="206"/>
      <c r="X118" s="182"/>
      <c r="Y118" s="207"/>
      <c r="Z118" s="175"/>
    </row>
    <row r="119" spans="2:26" x14ac:dyDescent="0.25">
      <c r="B119" s="176" t="s">
        <v>8</v>
      </c>
      <c r="C119" s="176"/>
      <c r="D119" s="176"/>
      <c r="E119" s="176"/>
      <c r="F119" s="206">
        <v>32.479999999999997</v>
      </c>
      <c r="G119" s="206" t="s">
        <v>10</v>
      </c>
      <c r="H119" s="206"/>
      <c r="I119" s="199"/>
      <c r="J119" s="206"/>
      <c r="K119" s="182"/>
      <c r="L119" s="205"/>
      <c r="M119" s="204"/>
      <c r="N119" s="205"/>
      <c r="O119" s="176" t="s">
        <v>9</v>
      </c>
      <c r="P119" s="176"/>
      <c r="Q119" s="176"/>
      <c r="R119" s="176"/>
      <c r="S119" s="206">
        <v>35.869999999999997</v>
      </c>
      <c r="T119" s="206" t="s">
        <v>10</v>
      </c>
      <c r="U119" s="206"/>
      <c r="V119" s="206"/>
      <c r="W119" s="206"/>
      <c r="X119" s="182"/>
      <c r="Y119" s="207"/>
      <c r="Z119" s="175"/>
    </row>
    <row r="120" spans="2:26" x14ac:dyDescent="0.25">
      <c r="B120" s="176" t="s">
        <v>51</v>
      </c>
      <c r="C120" s="181"/>
      <c r="D120" s="208"/>
      <c r="E120" s="181"/>
      <c r="F120" s="206">
        <v>21.06</v>
      </c>
      <c r="G120" s="209" t="s">
        <v>10</v>
      </c>
      <c r="H120" s="206"/>
      <c r="I120" s="206"/>
      <c r="J120" s="206"/>
      <c r="K120" s="176"/>
      <c r="L120" s="178"/>
      <c r="M120" s="204"/>
      <c r="N120" s="178"/>
      <c r="O120" s="176" t="s">
        <v>1</v>
      </c>
      <c r="P120" s="181"/>
      <c r="Q120" s="208"/>
      <c r="R120" s="208"/>
      <c r="S120" s="206">
        <v>32.65</v>
      </c>
      <c r="T120" s="181" t="s">
        <v>10</v>
      </c>
      <c r="U120" s="176"/>
      <c r="V120" s="176"/>
      <c r="W120" s="176"/>
      <c r="X120" s="176"/>
      <c r="Y120" s="175"/>
      <c r="Z120" s="175"/>
    </row>
    <row r="121" spans="2:26" ht="20.25" customHeight="1" x14ac:dyDescent="0.45">
      <c r="B121" s="176" t="s">
        <v>11</v>
      </c>
      <c r="C121" s="181"/>
      <c r="D121" s="210"/>
      <c r="E121" s="181"/>
      <c r="F121" s="211">
        <f>F120/F119</f>
        <v>0.64839901477832518</v>
      </c>
      <c r="G121" s="176"/>
      <c r="H121" s="212"/>
      <c r="I121" s="174"/>
      <c r="J121" s="174"/>
      <c r="K121" s="174"/>
      <c r="L121" s="175"/>
      <c r="M121" s="213"/>
      <c r="N121" s="175"/>
      <c r="O121" s="176" t="s">
        <v>13</v>
      </c>
      <c r="P121" s="181"/>
      <c r="Q121" s="210"/>
      <c r="R121" s="210"/>
      <c r="S121" s="211">
        <f>S120/S119</f>
        <v>0.9102313911346529</v>
      </c>
      <c r="T121" s="210"/>
      <c r="U121" s="176"/>
      <c r="V121" s="210"/>
      <c r="W121" s="176"/>
      <c r="X121" s="176"/>
      <c r="Y121" s="175"/>
      <c r="Z121" s="175"/>
    </row>
  </sheetData>
  <sheetProtection password="B0E5" sheet="1" objects="1" scenarios="1" selectLockedCells="1"/>
  <mergeCells count="16">
    <mergeCell ref="B10:Y10"/>
    <mergeCell ref="B22:X22"/>
    <mergeCell ref="B12:Y12"/>
    <mergeCell ref="B67:K67"/>
    <mergeCell ref="O67:V67"/>
    <mergeCell ref="B25:H25"/>
    <mergeCell ref="O25:U25"/>
    <mergeCell ref="B13:Y13"/>
    <mergeCell ref="B93:J93"/>
    <mergeCell ref="O93:X93"/>
    <mergeCell ref="B77:L77"/>
    <mergeCell ref="B71:F71"/>
    <mergeCell ref="O77:W77"/>
    <mergeCell ref="B84:F84"/>
    <mergeCell ref="O84:S84"/>
    <mergeCell ref="O71:T71"/>
  </mergeCells>
  <hyperlinks>
    <hyperlink ref="B17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2013-11-09T07:24:33Z</dcterms:created>
  <dcterms:modified xsi:type="dcterms:W3CDTF">2015-02-20T15:04:24Z</dcterms:modified>
</cp:coreProperties>
</file>