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8515" windowHeight="124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40" i="1" l="1"/>
  <c r="N41" i="1"/>
  <c r="O41" i="1"/>
  <c r="P41" i="1"/>
  <c r="P30" i="1"/>
  <c r="S30" i="1"/>
  <c r="H42" i="1"/>
  <c r="H37" i="1"/>
  <c r="N36" i="1"/>
  <c r="O36" i="1"/>
  <c r="P36" i="1"/>
  <c r="H33" i="1"/>
  <c r="N39" i="1"/>
  <c r="O39" i="1"/>
  <c r="P39" i="1"/>
  <c r="N34" i="1"/>
  <c r="O34" i="1"/>
  <c r="P34" i="1"/>
  <c r="N45" i="1"/>
  <c r="O45" i="1"/>
  <c r="P45" i="1"/>
  <c r="N35" i="1"/>
  <c r="O35" i="1"/>
  <c r="P35" i="1"/>
  <c r="N51" i="1"/>
  <c r="O51" i="1"/>
  <c r="P51" i="1"/>
  <c r="H44" i="1"/>
  <c r="H46" i="1"/>
  <c r="H48" i="1"/>
  <c r="N50" i="1"/>
  <c r="O50" i="1"/>
  <c r="P50" i="1"/>
  <c r="N38" i="1"/>
  <c r="O38" i="1"/>
  <c r="P38" i="1"/>
  <c r="N49" i="1"/>
  <c r="O49" i="1"/>
  <c r="P49" i="1"/>
  <c r="N48" i="1"/>
  <c r="O48" i="1"/>
  <c r="P48" i="1"/>
  <c r="N42" i="1"/>
  <c r="O42" i="1"/>
  <c r="P42" i="1"/>
  <c r="N44" i="1"/>
  <c r="O44" i="1"/>
  <c r="P44" i="1"/>
  <c r="N53" i="1"/>
  <c r="O53" i="1"/>
  <c r="P53" i="1"/>
  <c r="N37" i="1"/>
  <c r="O37" i="1"/>
  <c r="P37" i="1"/>
  <c r="N47" i="1"/>
  <c r="O47" i="1"/>
  <c r="P47" i="1"/>
  <c r="N40" i="1"/>
  <c r="O40" i="1"/>
  <c r="P40" i="1"/>
  <c r="N43" i="1"/>
  <c r="O43" i="1"/>
  <c r="P43" i="1"/>
  <c r="N52" i="1"/>
  <c r="O52" i="1"/>
  <c r="P52" i="1"/>
  <c r="N46" i="1"/>
  <c r="O46" i="1"/>
  <c r="P46" i="1"/>
</calcChain>
</file>

<file path=xl/sharedStrings.xml><?xml version="1.0" encoding="utf-8"?>
<sst xmlns="http://schemas.openxmlformats.org/spreadsheetml/2006/main" count="45" uniqueCount="38">
  <si>
    <t>Ingo Mennerich, Juli 2015</t>
  </si>
  <si>
    <t xml:space="preserve">Das Programm berechnet die Geschwindigkeit des geostrophischen Windes (m/s, km/h, Knoten) </t>
  </si>
  <si>
    <t>Winkelgeschwindigkeit Erdrotation</t>
  </si>
  <si>
    <r>
      <t xml:space="preserve">w, </t>
    </r>
    <r>
      <rPr>
        <sz val="12"/>
        <color indexed="8"/>
        <rFont val="Calibri"/>
        <family val="2"/>
      </rPr>
      <t>rad/s</t>
    </r>
  </si>
  <si>
    <t>Geographische Breite</t>
  </si>
  <si>
    <t>j, °</t>
  </si>
  <si>
    <t>°</t>
  </si>
  <si>
    <t>Sinus Geographische Breite</t>
  </si>
  <si>
    <r>
      <rPr>
        <sz val="12"/>
        <color indexed="8"/>
        <rFont val="Calibri"/>
        <family val="2"/>
      </rPr>
      <t>sin</t>
    </r>
    <r>
      <rPr>
        <sz val="12"/>
        <color indexed="8"/>
        <rFont val="Symbol"/>
        <family val="1"/>
        <charset val="2"/>
      </rPr>
      <t xml:space="preserve"> j</t>
    </r>
  </si>
  <si>
    <t>km</t>
  </si>
  <si>
    <t>m</t>
  </si>
  <si>
    <t>Windgeschwindigkeit</t>
  </si>
  <si>
    <t>v (m/s)</t>
  </si>
  <si>
    <t>m/s</t>
  </si>
  <si>
    <t>km/h</t>
  </si>
  <si>
    <t>Knoten</t>
  </si>
  <si>
    <t xml:space="preserve">Abstand der </t>
  </si>
  <si>
    <t>und Windgeschwindigkeit (m/s)</t>
  </si>
  <si>
    <t>(km)</t>
  </si>
  <si>
    <t>(m/s)</t>
  </si>
  <si>
    <t>Abstand Isobaren</t>
  </si>
  <si>
    <t>Formelgrundlage:</t>
  </si>
  <si>
    <t>Beschleunigung</t>
  </si>
  <si>
    <r>
      <t>m/s</t>
    </r>
    <r>
      <rPr>
        <vertAlign val="superscript"/>
        <sz val="11"/>
        <color indexed="8"/>
        <rFont val="Calibri"/>
        <family val="2"/>
      </rPr>
      <t>2</t>
    </r>
  </si>
  <si>
    <t>Welche Geschwindigkeit hat der Wind in der Höhe?</t>
  </si>
  <si>
    <t>m Höhenlinien</t>
  </si>
  <si>
    <r>
      <t xml:space="preserve"> D</t>
    </r>
    <r>
      <rPr>
        <sz val="11"/>
        <color theme="1"/>
        <rFont val="Calibri"/>
        <family val="2"/>
        <scheme val="minor"/>
      </rPr>
      <t>z (m)</t>
    </r>
  </si>
  <si>
    <r>
      <rPr>
        <i/>
        <sz val="11"/>
        <color indexed="8"/>
        <rFont val="Calibri"/>
        <family val="2"/>
      </rPr>
      <t xml:space="preserve"> d </t>
    </r>
    <r>
      <rPr>
        <sz val="11"/>
        <color theme="1"/>
        <rFont val="Calibri"/>
        <family val="2"/>
        <scheme val="minor"/>
      </rPr>
      <t>(km)</t>
    </r>
  </si>
  <si>
    <t>Abstand der Isolinien</t>
  </si>
  <si>
    <t>Differenz Geopotenzial (m)</t>
  </si>
  <si>
    <t>(Geopotenzial und Windgeschwindigkeit)</t>
  </si>
  <si>
    <t>in Abhängigkeit vom Geopotenzialdifferenz zwischen zwei Isolinien und der geographischen Breite.</t>
  </si>
  <si>
    <t>v = Geschwindigkeit (m/s)</t>
  </si>
  <si>
    <t>g = Fallbeschleunigung (m/s2)</t>
  </si>
  <si>
    <r>
      <rPr>
        <sz val="11"/>
        <color indexed="8"/>
        <rFont val="Symbol"/>
        <family val="1"/>
        <charset val="2"/>
      </rPr>
      <t>j</t>
    </r>
    <r>
      <rPr>
        <sz val="11"/>
        <color theme="1"/>
        <rFont val="Calibri"/>
        <family val="2"/>
        <scheme val="minor"/>
      </rPr>
      <t xml:space="preserve"> = Geographische Breite (°)</t>
    </r>
  </si>
  <si>
    <r>
      <rPr>
        <sz val="11"/>
        <color indexed="8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 xml:space="preserve"> = Winkelgeschwindigkeit der Erdrotation (rad/s)</t>
    </r>
  </si>
  <si>
    <r>
      <rPr>
        <sz val="11"/>
        <color indexed="8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z = Geopotenzialdifferenz zwischen zwei Isolinien (m)</t>
    </r>
  </si>
  <si>
    <r>
      <rPr>
        <sz val="11"/>
        <color indexed="8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  = Horizontalabstand der Isolinien (km)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</si>
</sst>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8" formatCode="0.0000"/>
  </numFmts>
  <fonts count="18" x14ac:knownFonts="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sz val="12"/>
      <color indexed="8"/>
      <name val="Symbol"/>
      <family val="1"/>
      <charset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Symbol"/>
      <family val="1"/>
      <charset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9" fillId="3" borderId="1" xfId="0" applyFont="1" applyFill="1" applyBorder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0" fillId="4" borderId="0" xfId="0" applyFill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0" fillId="2" borderId="0" xfId="0" applyFill="1" applyProtection="1"/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Protection="1"/>
    <xf numFmtId="0" fontId="1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164" fontId="0" fillId="0" borderId="0" xfId="0" applyNumberFormat="1" applyProtection="1"/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 applyProtection="1"/>
    <xf numFmtId="168" fontId="0" fillId="0" borderId="0" xfId="0" applyNumberFormat="1" applyProtection="1"/>
    <xf numFmtId="0" fontId="16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17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9.1874845115797063E-2"/>
          <c:w val="0.7932655765769947"/>
          <c:h val="0.85212817935027485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Tabelle1!$M$34:$M$53</c:f>
              <c:numCache>
                <c:formatCode>General</c:formatCode>
                <c:ptCount val="20"/>
                <c:pt idx="0">
                  <c:v>1000</c:v>
                </c:pt>
                <c:pt idx="1">
                  <c:v>950</c:v>
                </c:pt>
                <c:pt idx="2">
                  <c:v>900</c:v>
                </c:pt>
                <c:pt idx="3">
                  <c:v>850</c:v>
                </c:pt>
                <c:pt idx="4">
                  <c:v>800</c:v>
                </c:pt>
                <c:pt idx="5">
                  <c:v>750</c:v>
                </c:pt>
                <c:pt idx="6">
                  <c:v>700</c:v>
                </c:pt>
                <c:pt idx="7">
                  <c:v>650</c:v>
                </c:pt>
                <c:pt idx="8">
                  <c:v>600</c:v>
                </c:pt>
                <c:pt idx="9">
                  <c:v>550</c:v>
                </c:pt>
                <c:pt idx="10">
                  <c:v>500</c:v>
                </c:pt>
                <c:pt idx="11">
                  <c:v>450</c:v>
                </c:pt>
                <c:pt idx="12">
                  <c:v>400</c:v>
                </c:pt>
                <c:pt idx="13">
                  <c:v>350</c:v>
                </c:pt>
                <c:pt idx="14">
                  <c:v>300</c:v>
                </c:pt>
                <c:pt idx="15">
                  <c:v>250</c:v>
                </c:pt>
                <c:pt idx="16">
                  <c:v>200</c:v>
                </c:pt>
                <c:pt idx="17">
                  <c:v>150</c:v>
                </c:pt>
                <c:pt idx="18">
                  <c:v>100</c:v>
                </c:pt>
                <c:pt idx="19">
                  <c:v>50</c:v>
                </c:pt>
              </c:numCache>
            </c:numRef>
          </c:xVal>
          <c:yVal>
            <c:numRef>
              <c:f>Tabelle1!$N$34:$N$53</c:f>
              <c:numCache>
                <c:formatCode>0.0</c:formatCode>
                <c:ptCount val="20"/>
                <c:pt idx="0">
                  <c:v>6.8307647132301765</c:v>
                </c:pt>
                <c:pt idx="1">
                  <c:v>7.1902786455054484</c:v>
                </c:pt>
                <c:pt idx="2">
                  <c:v>7.5897385702557516</c:v>
                </c:pt>
                <c:pt idx="3">
                  <c:v>8.0361937802707963</c:v>
                </c:pt>
                <c:pt idx="4">
                  <c:v>8.5384558915377209</c:v>
                </c:pt>
                <c:pt idx="5">
                  <c:v>9.1076862843069009</c:v>
                </c:pt>
                <c:pt idx="6">
                  <c:v>9.7582353046145371</c:v>
                </c:pt>
                <c:pt idx="7">
                  <c:v>10.508868789584886</c:v>
                </c:pt>
                <c:pt idx="8">
                  <c:v>11.384607855383628</c:v>
                </c:pt>
                <c:pt idx="9">
                  <c:v>12.419572205873047</c:v>
                </c:pt>
                <c:pt idx="10">
                  <c:v>13.661529426460353</c:v>
                </c:pt>
                <c:pt idx="11">
                  <c:v>15.179477140511503</c:v>
                </c:pt>
                <c:pt idx="12">
                  <c:v>17.076911783075442</c:v>
                </c:pt>
                <c:pt idx="13">
                  <c:v>19.516470609229074</c:v>
                </c:pt>
                <c:pt idx="14">
                  <c:v>22.769215710767256</c:v>
                </c:pt>
                <c:pt idx="15">
                  <c:v>27.323058852920706</c:v>
                </c:pt>
                <c:pt idx="16">
                  <c:v>34.153823566150884</c:v>
                </c:pt>
                <c:pt idx="17">
                  <c:v>45.538431421534511</c:v>
                </c:pt>
                <c:pt idx="18">
                  <c:v>68.307647132301767</c:v>
                </c:pt>
                <c:pt idx="19">
                  <c:v>136.61529426460353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99104"/>
        <c:axId val="68400640"/>
      </c:scatterChart>
      <c:valAx>
        <c:axId val="68399104"/>
        <c:scaling>
          <c:orientation val="minMax"/>
          <c:max val="1000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8400640"/>
        <c:crosses val="autoZero"/>
        <c:crossBetween val="midCat"/>
        <c:majorUnit val="100"/>
        <c:minorUnit val="10"/>
      </c:valAx>
      <c:valAx>
        <c:axId val="68400640"/>
        <c:scaling>
          <c:orientation val="minMax"/>
          <c:max val="70"/>
        </c:scaling>
        <c:delete val="0"/>
        <c:axPos val="l"/>
        <c:majorGridlines/>
        <c:numFmt formatCode="0.0" sourceLinked="1"/>
        <c:majorTickMark val="out"/>
        <c:minorTickMark val="out"/>
        <c:tickLblPos val="nextTo"/>
        <c:crossAx val="68399104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104775</xdr:rowOff>
    </xdr:from>
    <xdr:to>
      <xdr:col>3</xdr:col>
      <xdr:colOff>666750</xdr:colOff>
      <xdr:row>6</xdr:row>
      <xdr:rowOff>85725</xdr:rowOff>
    </xdr:to>
    <xdr:pic>
      <xdr:nvPicPr>
        <xdr:cNvPr id="122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95275"/>
          <a:ext cx="2181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161925</xdr:colOff>
      <xdr:row>32</xdr:row>
      <xdr:rowOff>19050</xdr:rowOff>
    </xdr:from>
    <xdr:to>
      <xdr:col>20</xdr:col>
      <xdr:colOff>2085975</xdr:colOff>
      <xdr:row>52</xdr:row>
      <xdr:rowOff>238125</xdr:rowOff>
    </xdr:to>
    <xdr:graphicFrame macro="">
      <xdr:nvGraphicFramePr>
        <xdr:cNvPr id="122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180975</xdr:colOff>
      <xdr:row>32</xdr:row>
      <xdr:rowOff>142875</xdr:rowOff>
    </xdr:from>
    <xdr:ext cx="588110" cy="264560"/>
    <xdr:sp macro="" textlink="">
      <xdr:nvSpPr>
        <xdr:cNvPr id="3" name="Textfeld 2"/>
        <xdr:cNvSpPr txBox="1"/>
      </xdr:nvSpPr>
      <xdr:spPr>
        <a:xfrm>
          <a:off x="9344025" y="7277100"/>
          <a:ext cx="5881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v (m/s)</a:t>
          </a:r>
        </a:p>
      </xdr:txBody>
    </xdr:sp>
    <xdr:clientData/>
  </xdr:oneCellAnchor>
  <xdr:oneCellAnchor>
    <xdr:from>
      <xdr:col>20</xdr:col>
      <xdr:colOff>1743075</xdr:colOff>
      <xdr:row>51</xdr:row>
      <xdr:rowOff>219075</xdr:rowOff>
    </xdr:from>
    <xdr:ext cx="361446" cy="264560"/>
    <xdr:sp macro="" textlink="">
      <xdr:nvSpPr>
        <xdr:cNvPr id="7" name="Textfeld 6"/>
        <xdr:cNvSpPr txBox="1"/>
      </xdr:nvSpPr>
      <xdr:spPr>
        <a:xfrm>
          <a:off x="13782675" y="12553950"/>
          <a:ext cx="3614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km</a:t>
          </a:r>
        </a:p>
      </xdr:txBody>
    </xdr:sp>
    <xdr:clientData/>
  </xdr:oneCellAnchor>
  <xdr:twoCellAnchor editAs="oneCell">
    <xdr:from>
      <xdr:col>14</xdr:col>
      <xdr:colOff>161925</xdr:colOff>
      <xdr:row>7</xdr:row>
      <xdr:rowOff>180975</xdr:rowOff>
    </xdr:from>
    <xdr:to>
      <xdr:col>20</xdr:col>
      <xdr:colOff>2085975</xdr:colOff>
      <xdr:row>26</xdr:row>
      <xdr:rowOff>161925</xdr:rowOff>
    </xdr:to>
    <xdr:pic>
      <xdr:nvPicPr>
        <xdr:cNvPr id="1226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514475"/>
          <a:ext cx="5762625" cy="430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409575</xdr:colOff>
      <xdr:row>25</xdr:row>
      <xdr:rowOff>0</xdr:rowOff>
    </xdr:to>
    <xdr:pic>
      <xdr:nvPicPr>
        <xdr:cNvPr id="1227" name="Grafik 8" descr="C:\INGO\SBZ 2012 2013\ARBEITSHILFEN 2014 2015\AH 19.XX Wettervorhersage in der Schule\Windgeschwindigkeit Isobaren\Maßstab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133850"/>
          <a:ext cx="4095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133350</xdr:colOff>
      <xdr:row>24</xdr:row>
      <xdr:rowOff>47625</xdr:rowOff>
    </xdr:from>
    <xdr:to>
      <xdr:col>14</xdr:col>
      <xdr:colOff>9525</xdr:colOff>
      <xdr:row>26</xdr:row>
      <xdr:rowOff>76200</xdr:rowOff>
    </xdr:to>
    <xdr:pic>
      <xdr:nvPicPr>
        <xdr:cNvPr id="1228" name="Grafik 9" descr="C:\INGO\SBZ 2012 2013\ARBEITSHILFEN 2014 2015\AH 19.XX Wettervorhersage in der Schule\Windgeschwindigkeit Isobaren\Maßstab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5324475"/>
          <a:ext cx="1333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7</xdr:col>
      <xdr:colOff>76200</xdr:colOff>
      <xdr:row>19</xdr:row>
      <xdr:rowOff>104775</xdr:rowOff>
    </xdr:to>
    <xdr:pic>
      <xdr:nvPicPr>
        <xdr:cNvPr id="1229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3562350"/>
          <a:ext cx="3124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activeCell="F40" sqref="F40"/>
    </sheetView>
  </sheetViews>
  <sheetFormatPr baseColWidth="10" defaultRowHeight="15" x14ac:dyDescent="0.25"/>
  <cols>
    <col min="1" max="1" width="3.28515625" customWidth="1"/>
    <col min="10" max="10" width="3.28515625" customWidth="1"/>
    <col min="11" max="11" width="3.140625" customWidth="1"/>
    <col min="12" max="12" width="3.5703125" customWidth="1"/>
    <col min="13" max="13" width="8.5703125" customWidth="1"/>
    <col min="14" max="14" width="9.7109375" customWidth="1"/>
    <col min="15" max="15" width="6.42578125" customWidth="1"/>
    <col min="16" max="16" width="8" customWidth="1"/>
    <col min="19" max="19" width="4.42578125" customWidth="1"/>
    <col min="20" max="20" width="15.85546875" customWidth="1"/>
    <col min="21" max="21" width="31.85546875" customWidth="1"/>
    <col min="22" max="22" width="3.140625" customWidth="1"/>
  </cols>
  <sheetData>
    <row r="1" spans="1:22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x14ac:dyDescent="0.25">
      <c r="A3" s="2"/>
      <c r="B3" s="3"/>
      <c r="C3" s="3"/>
      <c r="D3" s="3"/>
      <c r="E3" s="3"/>
      <c r="F3" s="3"/>
      <c r="G3" s="3"/>
      <c r="H3" s="3"/>
      <c r="I3" s="3" t="s">
        <v>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</row>
    <row r="4" spans="1:22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</row>
    <row r="5" spans="1:22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</row>
    <row r="6" spans="1:22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/>
    </row>
    <row r="7" spans="1:2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</row>
    <row r="8" spans="1:22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</row>
    <row r="9" spans="1:22" ht="36" x14ac:dyDescent="0.55000000000000004">
      <c r="A9" s="2"/>
      <c r="B9" s="5" t="s">
        <v>24</v>
      </c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/>
    </row>
    <row r="10" spans="1:22" ht="28.5" x14ac:dyDescent="0.45">
      <c r="A10" s="2"/>
      <c r="B10" s="7" t="s">
        <v>30</v>
      </c>
      <c r="C10" s="6"/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</row>
    <row r="11" spans="1:22" ht="36" x14ac:dyDescent="0.55000000000000004">
      <c r="A11" s="2"/>
      <c r="B11" s="5"/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/>
    </row>
    <row r="12" spans="1:22" x14ac:dyDescent="0.25">
      <c r="A12" s="2"/>
      <c r="B12" s="3" t="s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/>
    </row>
    <row r="13" spans="1:22" x14ac:dyDescent="0.25">
      <c r="A13" s="2"/>
      <c r="B13" s="3" t="s">
        <v>31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/>
    </row>
    <row r="14" spans="1:2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/>
    </row>
    <row r="15" spans="1:22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</row>
    <row r="16" spans="1:22" x14ac:dyDescent="0.25">
      <c r="A16" s="2"/>
      <c r="B16" s="3" t="s">
        <v>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</row>
    <row r="17" spans="1:22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</row>
    <row r="18" spans="1:22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</row>
    <row r="19" spans="1:22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</row>
    <row r="20" spans="1:22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/>
    </row>
    <row r="21" spans="1:22" x14ac:dyDescent="0.25">
      <c r="A21" s="2"/>
      <c r="B21" s="3" t="s">
        <v>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</row>
    <row r="22" spans="1:22" x14ac:dyDescent="0.25">
      <c r="A22" s="2"/>
      <c r="B22" s="3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</row>
    <row r="23" spans="1:22" x14ac:dyDescent="0.25">
      <c r="A23" s="2"/>
      <c r="B23" s="3" t="s">
        <v>35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"/>
    </row>
    <row r="24" spans="1:22" x14ac:dyDescent="0.25">
      <c r="A24" s="2"/>
      <c r="B24" s="3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/>
    </row>
    <row r="25" spans="1:22" x14ac:dyDescent="0.25">
      <c r="A25" s="2"/>
      <c r="B25" s="3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</row>
    <row r="26" spans="1:22" x14ac:dyDescent="0.25">
      <c r="A26" s="2"/>
      <c r="B26" s="3" t="s">
        <v>37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/>
    </row>
    <row r="27" spans="1:22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/>
    </row>
    <row r="28" spans="1:22" x14ac:dyDescent="0.2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4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8"/>
      <c r="L29" s="2"/>
      <c r="M29" s="2"/>
      <c r="N29" s="2"/>
      <c r="O29" s="2"/>
      <c r="P29" s="2"/>
      <c r="Q29" s="2"/>
      <c r="R29" s="2"/>
      <c r="S29" s="2"/>
      <c r="T29" s="2"/>
      <c r="U29" s="2"/>
      <c r="V29" s="4"/>
    </row>
    <row r="30" spans="1:22" ht="21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8"/>
      <c r="L30" s="3"/>
      <c r="M30" s="9" t="s">
        <v>4</v>
      </c>
      <c r="N30" s="9"/>
      <c r="O30" s="3"/>
      <c r="P30" s="10">
        <f>F35</f>
        <v>52</v>
      </c>
      <c r="Q30" s="11" t="s">
        <v>6</v>
      </c>
      <c r="R30" s="9" t="s">
        <v>16</v>
      </c>
      <c r="S30" s="10">
        <f>F40</f>
        <v>80</v>
      </c>
      <c r="T30" s="12" t="s">
        <v>25</v>
      </c>
      <c r="U30" s="13" t="s">
        <v>17</v>
      </c>
      <c r="V30" s="4"/>
    </row>
    <row r="31" spans="1:22" ht="15.75" x14ac:dyDescent="0.25">
      <c r="A31" s="2"/>
      <c r="B31" s="14"/>
      <c r="C31" s="14"/>
      <c r="D31" s="14"/>
      <c r="E31" s="15"/>
      <c r="F31" s="14"/>
      <c r="G31" s="14"/>
      <c r="H31" s="14"/>
      <c r="I31" s="3"/>
      <c r="J31" s="3"/>
      <c r="K31" s="8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</row>
    <row r="32" spans="1:22" ht="34.5" customHeight="1" x14ac:dyDescent="0.25">
      <c r="A32" s="2"/>
      <c r="B32" s="3" t="s">
        <v>22</v>
      </c>
      <c r="C32" s="3"/>
      <c r="D32" s="3"/>
      <c r="E32" s="16" t="s">
        <v>23</v>
      </c>
      <c r="F32" s="3"/>
      <c r="G32" s="3"/>
      <c r="H32" s="3">
        <v>9.81</v>
      </c>
      <c r="I32" s="3"/>
      <c r="J32" s="3"/>
      <c r="K32" s="8"/>
      <c r="L32" s="3"/>
      <c r="M32" s="17" t="s">
        <v>20</v>
      </c>
      <c r="N32" s="18" t="s">
        <v>11</v>
      </c>
      <c r="O32" s="18"/>
      <c r="P32" s="18"/>
      <c r="Q32" s="19"/>
      <c r="R32" s="3"/>
      <c r="S32" s="3"/>
      <c r="T32" s="20"/>
      <c r="U32" s="21"/>
      <c r="V32" s="4"/>
    </row>
    <row r="33" spans="1:22" ht="15.75" x14ac:dyDescent="0.25">
      <c r="A33" s="2"/>
      <c r="B33" s="3" t="s">
        <v>2</v>
      </c>
      <c r="C33" s="3"/>
      <c r="D33" s="3"/>
      <c r="E33" s="22" t="s">
        <v>3</v>
      </c>
      <c r="F33" s="3"/>
      <c r="G33" s="3"/>
      <c r="H33" s="3">
        <f>7.29*10^-5</f>
        <v>7.290000000000001E-5</v>
      </c>
      <c r="I33" s="3"/>
      <c r="J33" s="3"/>
      <c r="K33" s="8"/>
      <c r="L33" s="3"/>
      <c r="M33" s="3" t="s">
        <v>18</v>
      </c>
      <c r="N33" s="3" t="s">
        <v>19</v>
      </c>
      <c r="O33" s="3" t="s">
        <v>14</v>
      </c>
      <c r="P33" s="3" t="s">
        <v>15</v>
      </c>
      <c r="Q33" s="19"/>
      <c r="R33" s="3"/>
      <c r="S33" s="3"/>
      <c r="T33" s="20"/>
      <c r="U33" s="21"/>
      <c r="V33" s="4"/>
    </row>
    <row r="34" spans="1:22" ht="21" x14ac:dyDescent="0.35">
      <c r="A34" s="2"/>
      <c r="B34" s="3"/>
      <c r="C34" s="3"/>
      <c r="D34" s="3"/>
      <c r="E34" s="16"/>
      <c r="F34" s="3"/>
      <c r="G34" s="3"/>
      <c r="H34" s="3"/>
      <c r="I34" s="3"/>
      <c r="J34" s="3"/>
      <c r="K34" s="8"/>
      <c r="L34" s="3"/>
      <c r="M34" s="3">
        <v>1000</v>
      </c>
      <c r="N34" s="23">
        <f>(H$32/(2*H$33*H$37))*(H$40/(M34*1000))</f>
        <v>6.8307647132301765</v>
      </c>
      <c r="O34" s="19">
        <f>N34*3600/1000</f>
        <v>24.590752967628635</v>
      </c>
      <c r="P34" s="19">
        <f>O34/1.852</f>
        <v>13.277944366970106</v>
      </c>
      <c r="Q34" s="19"/>
      <c r="R34" s="3"/>
      <c r="S34" s="3"/>
      <c r="T34" s="20"/>
      <c r="U34" s="21"/>
      <c r="V34" s="4"/>
    </row>
    <row r="35" spans="1:22" ht="26.25" x14ac:dyDescent="0.4">
      <c r="A35" s="2"/>
      <c r="B35" s="3" t="s">
        <v>4</v>
      </c>
      <c r="C35" s="3"/>
      <c r="D35" s="3"/>
      <c r="E35" s="22" t="s">
        <v>5</v>
      </c>
      <c r="F35" s="1">
        <v>52</v>
      </c>
      <c r="G35" s="24" t="s">
        <v>6</v>
      </c>
      <c r="H35" s="3"/>
      <c r="I35" s="3"/>
      <c r="J35" s="3"/>
      <c r="K35" s="8"/>
      <c r="L35" s="3"/>
      <c r="M35" s="3">
        <v>950</v>
      </c>
      <c r="N35" s="23">
        <f>(H$32/(2*H$33*H$37))*(H$40/(M35*1000))</f>
        <v>7.1902786455054484</v>
      </c>
      <c r="O35" s="19">
        <f t="shared" ref="O35:O53" si="0">N35*3600/1000</f>
        <v>25.885003123819612</v>
      </c>
      <c r="P35" s="19">
        <f t="shared" ref="P35:P53" si="1">O35/1.852</f>
        <v>13.976783544179055</v>
      </c>
      <c r="Q35" s="19"/>
      <c r="R35" s="3"/>
      <c r="S35" s="3"/>
      <c r="T35" s="20"/>
      <c r="U35" s="21"/>
      <c r="V35" s="4"/>
    </row>
    <row r="36" spans="1:22" ht="21" x14ac:dyDescent="0.35">
      <c r="A36" s="2"/>
      <c r="B36" s="3"/>
      <c r="C36" s="3"/>
      <c r="D36" s="3"/>
      <c r="E36" s="16"/>
      <c r="F36" s="3"/>
      <c r="G36" s="3"/>
      <c r="H36" s="3"/>
      <c r="I36" s="3"/>
      <c r="J36" s="3"/>
      <c r="K36" s="8"/>
      <c r="L36" s="3"/>
      <c r="M36" s="3">
        <v>900</v>
      </c>
      <c r="N36" s="23">
        <f t="shared" ref="N36:N53" si="2">(H$32/(2*H$33*H$37))*(H$40/(M36*1000))</f>
        <v>7.5897385702557516</v>
      </c>
      <c r="O36" s="19">
        <f t="shared" si="0"/>
        <v>27.323058852920706</v>
      </c>
      <c r="P36" s="19">
        <f t="shared" si="1"/>
        <v>14.753271518855673</v>
      </c>
      <c r="Q36" s="19"/>
      <c r="R36" s="3"/>
      <c r="S36" s="3"/>
      <c r="T36" s="20"/>
      <c r="U36" s="21"/>
      <c r="V36" s="4"/>
    </row>
    <row r="37" spans="1:22" ht="21" x14ac:dyDescent="0.35">
      <c r="A37" s="2"/>
      <c r="B37" s="3" t="s">
        <v>7</v>
      </c>
      <c r="C37" s="3"/>
      <c r="D37" s="3"/>
      <c r="E37" s="22" t="s">
        <v>8</v>
      </c>
      <c r="F37" s="3"/>
      <c r="G37" s="3"/>
      <c r="H37" s="25">
        <f>SIN(RADIANS(F35))</f>
        <v>0.78801075360672201</v>
      </c>
      <c r="I37" s="3"/>
      <c r="J37" s="3"/>
      <c r="K37" s="8"/>
      <c r="L37" s="3"/>
      <c r="M37" s="3">
        <v>850</v>
      </c>
      <c r="N37" s="23">
        <f t="shared" si="2"/>
        <v>8.0361937802707963</v>
      </c>
      <c r="O37" s="19">
        <f t="shared" si="0"/>
        <v>28.930297608974865</v>
      </c>
      <c r="P37" s="19">
        <f t="shared" si="1"/>
        <v>15.621111019964829</v>
      </c>
      <c r="Q37" s="19"/>
      <c r="R37" s="3"/>
      <c r="S37" s="3"/>
      <c r="T37" s="20"/>
      <c r="U37" s="21"/>
      <c r="V37" s="4"/>
    </row>
    <row r="38" spans="1:22" ht="21" x14ac:dyDescent="0.35">
      <c r="A38" s="2"/>
      <c r="B38" s="3"/>
      <c r="C38" s="3"/>
      <c r="D38" s="3"/>
      <c r="E38" s="16"/>
      <c r="F38" s="3"/>
      <c r="G38" s="3"/>
      <c r="H38" s="3"/>
      <c r="I38" s="3"/>
      <c r="J38" s="3"/>
      <c r="K38" s="8"/>
      <c r="L38" s="3"/>
      <c r="M38" s="3">
        <v>800</v>
      </c>
      <c r="N38" s="23">
        <f t="shared" si="2"/>
        <v>8.5384558915377209</v>
      </c>
      <c r="O38" s="19">
        <f t="shared" si="0"/>
        <v>30.738441209535793</v>
      </c>
      <c r="P38" s="19">
        <f t="shared" si="1"/>
        <v>16.59743045871263</v>
      </c>
      <c r="Q38" s="19"/>
      <c r="R38" s="3"/>
      <c r="S38" s="3"/>
      <c r="T38" s="20"/>
      <c r="U38" s="21"/>
      <c r="V38" s="4"/>
    </row>
    <row r="39" spans="1:22" ht="21" x14ac:dyDescent="0.35">
      <c r="A39" s="2"/>
      <c r="B39" s="3"/>
      <c r="C39" s="3"/>
      <c r="D39" s="3"/>
      <c r="E39" s="16"/>
      <c r="F39" s="3"/>
      <c r="G39" s="3"/>
      <c r="H39" s="3"/>
      <c r="I39" s="3"/>
      <c r="J39" s="3"/>
      <c r="K39" s="8"/>
      <c r="L39" s="3"/>
      <c r="M39" s="3">
        <v>750</v>
      </c>
      <c r="N39" s="23">
        <f t="shared" si="2"/>
        <v>9.1076862843069009</v>
      </c>
      <c r="O39" s="19">
        <f t="shared" si="0"/>
        <v>32.787670623504837</v>
      </c>
      <c r="P39" s="19">
        <f t="shared" si="1"/>
        <v>17.7039258226268</v>
      </c>
      <c r="Q39" s="19"/>
      <c r="R39" s="3"/>
      <c r="S39" s="3"/>
      <c r="T39" s="20"/>
      <c r="U39" s="21"/>
      <c r="V39" s="4"/>
    </row>
    <row r="40" spans="1:22" ht="26.25" x14ac:dyDescent="0.4">
      <c r="A40" s="2"/>
      <c r="B40" s="3" t="s">
        <v>29</v>
      </c>
      <c r="C40" s="3"/>
      <c r="D40" s="3"/>
      <c r="E40" s="26" t="s">
        <v>26</v>
      </c>
      <c r="F40" s="1">
        <v>80</v>
      </c>
      <c r="G40" s="24" t="s">
        <v>10</v>
      </c>
      <c r="H40" s="3">
        <f>F40</f>
        <v>80</v>
      </c>
      <c r="I40" s="3" t="s">
        <v>10</v>
      </c>
      <c r="J40" s="3"/>
      <c r="K40" s="8"/>
      <c r="L40" s="3"/>
      <c r="M40" s="3">
        <v>700</v>
      </c>
      <c r="N40" s="23">
        <f t="shared" si="2"/>
        <v>9.7582353046145371</v>
      </c>
      <c r="O40" s="19">
        <f t="shared" si="0"/>
        <v>35.129647096612331</v>
      </c>
      <c r="P40" s="19">
        <f t="shared" si="1"/>
        <v>18.968491952814432</v>
      </c>
      <c r="Q40" s="19"/>
      <c r="R40" s="3"/>
      <c r="S40" s="3"/>
      <c r="T40" s="20"/>
      <c r="U40" s="21"/>
      <c r="V40" s="4"/>
    </row>
    <row r="41" spans="1:22" ht="21" x14ac:dyDescent="0.35">
      <c r="A41" s="2"/>
      <c r="B41" s="3"/>
      <c r="C41" s="3"/>
      <c r="D41" s="3"/>
      <c r="E41" s="16"/>
      <c r="F41" s="3"/>
      <c r="G41" s="3"/>
      <c r="H41" s="3"/>
      <c r="I41" s="3"/>
      <c r="J41" s="3"/>
      <c r="K41" s="8"/>
      <c r="L41" s="3"/>
      <c r="M41" s="3">
        <v>650</v>
      </c>
      <c r="N41" s="23">
        <f t="shared" si="2"/>
        <v>10.508868789584886</v>
      </c>
      <c r="O41" s="19">
        <f t="shared" si="0"/>
        <v>37.83192764250559</v>
      </c>
      <c r="P41" s="19">
        <f t="shared" si="1"/>
        <v>20.427606718415543</v>
      </c>
      <c r="Q41" s="19"/>
      <c r="R41" s="3"/>
      <c r="S41" s="3"/>
      <c r="T41" s="20"/>
      <c r="U41" s="21"/>
      <c r="V41" s="4"/>
    </row>
    <row r="42" spans="1:22" ht="26.25" x14ac:dyDescent="0.4">
      <c r="A42" s="2"/>
      <c r="B42" s="3" t="s">
        <v>28</v>
      </c>
      <c r="C42" s="3"/>
      <c r="D42" s="3"/>
      <c r="E42" s="27" t="s">
        <v>27</v>
      </c>
      <c r="F42" s="1">
        <v>200</v>
      </c>
      <c r="G42" s="24" t="s">
        <v>9</v>
      </c>
      <c r="H42" s="3">
        <f>F42*1000</f>
        <v>200000</v>
      </c>
      <c r="I42" s="3" t="s">
        <v>10</v>
      </c>
      <c r="J42" s="3"/>
      <c r="K42" s="8"/>
      <c r="L42" s="3"/>
      <c r="M42" s="3">
        <v>600</v>
      </c>
      <c r="N42" s="23">
        <f t="shared" si="2"/>
        <v>11.384607855383628</v>
      </c>
      <c r="O42" s="19">
        <f t="shared" si="0"/>
        <v>40.984588279381057</v>
      </c>
      <c r="P42" s="19">
        <f t="shared" si="1"/>
        <v>22.129907278283508</v>
      </c>
      <c r="Q42" s="19"/>
      <c r="R42" s="3"/>
      <c r="S42" s="3"/>
      <c r="T42" s="20"/>
      <c r="U42" s="21"/>
      <c r="V42" s="4"/>
    </row>
    <row r="43" spans="1:22" ht="21" x14ac:dyDescent="0.35">
      <c r="A43" s="2"/>
      <c r="B43" s="3"/>
      <c r="C43" s="3"/>
      <c r="D43" s="3"/>
      <c r="E43" s="16"/>
      <c r="F43" s="3"/>
      <c r="G43" s="3"/>
      <c r="H43" s="3"/>
      <c r="I43" s="3"/>
      <c r="J43" s="3"/>
      <c r="K43" s="8"/>
      <c r="L43" s="3"/>
      <c r="M43" s="3">
        <v>550</v>
      </c>
      <c r="N43" s="23">
        <f t="shared" si="2"/>
        <v>12.419572205873047</v>
      </c>
      <c r="O43" s="19">
        <f t="shared" si="0"/>
        <v>44.710459941142965</v>
      </c>
      <c r="P43" s="19">
        <f t="shared" si="1"/>
        <v>24.141717030854732</v>
      </c>
      <c r="Q43" s="19"/>
      <c r="R43" s="3"/>
      <c r="S43" s="3"/>
      <c r="T43" s="28"/>
      <c r="U43" s="21"/>
      <c r="V43" s="4"/>
    </row>
    <row r="44" spans="1:22" ht="21" x14ac:dyDescent="0.35">
      <c r="A44" s="2"/>
      <c r="B44" s="3" t="s">
        <v>11</v>
      </c>
      <c r="C44" s="3"/>
      <c r="D44" s="3"/>
      <c r="E44" s="16" t="s">
        <v>12</v>
      </c>
      <c r="F44" s="3"/>
      <c r="G44" s="3"/>
      <c r="H44" s="23">
        <f>(H32/(2*H33*H37))*(H40/H42)</f>
        <v>34.153823566150884</v>
      </c>
      <c r="I44" s="29" t="s">
        <v>13</v>
      </c>
      <c r="J44" s="3"/>
      <c r="K44" s="8"/>
      <c r="L44" s="3"/>
      <c r="M44" s="3">
        <v>500</v>
      </c>
      <c r="N44" s="23">
        <f t="shared" si="2"/>
        <v>13.661529426460353</v>
      </c>
      <c r="O44" s="19">
        <f t="shared" si="0"/>
        <v>49.18150593525727</v>
      </c>
      <c r="P44" s="19">
        <f t="shared" si="1"/>
        <v>26.555888733940211</v>
      </c>
      <c r="Q44" s="19"/>
      <c r="R44" s="3"/>
      <c r="S44" s="3"/>
      <c r="T44" s="3"/>
      <c r="U44" s="3"/>
      <c r="V44" s="4"/>
    </row>
    <row r="45" spans="1:22" ht="21" x14ac:dyDescent="0.35">
      <c r="A45" s="2"/>
      <c r="B45" s="3"/>
      <c r="C45" s="3"/>
      <c r="D45" s="3"/>
      <c r="E45" s="3"/>
      <c r="F45" s="3"/>
      <c r="G45" s="3"/>
      <c r="H45" s="3"/>
      <c r="I45" s="29"/>
      <c r="J45" s="3"/>
      <c r="K45" s="8"/>
      <c r="L45" s="3"/>
      <c r="M45" s="3">
        <v>450</v>
      </c>
      <c r="N45" s="23">
        <f t="shared" si="2"/>
        <v>15.179477140511503</v>
      </c>
      <c r="O45" s="19">
        <f t="shared" si="0"/>
        <v>54.646117705841412</v>
      </c>
      <c r="P45" s="19">
        <f t="shared" si="1"/>
        <v>29.506543037711346</v>
      </c>
      <c r="Q45" s="19"/>
      <c r="R45" s="3"/>
      <c r="S45" s="3"/>
      <c r="T45" s="3"/>
      <c r="U45" s="3"/>
      <c r="V45" s="4"/>
    </row>
    <row r="46" spans="1:22" ht="21" x14ac:dyDescent="0.35">
      <c r="A46" s="2"/>
      <c r="B46" s="3"/>
      <c r="C46" s="3"/>
      <c r="D46" s="3"/>
      <c r="E46" s="3"/>
      <c r="F46" s="3"/>
      <c r="G46" s="3"/>
      <c r="H46" s="23">
        <f>(H44*3600)/1000</f>
        <v>122.95376483814317</v>
      </c>
      <c r="I46" s="29" t="s">
        <v>14</v>
      </c>
      <c r="J46" s="3"/>
      <c r="K46" s="8"/>
      <c r="L46" s="3"/>
      <c r="M46" s="3">
        <v>400</v>
      </c>
      <c r="N46" s="23">
        <f t="shared" si="2"/>
        <v>17.076911783075442</v>
      </c>
      <c r="O46" s="19">
        <f t="shared" si="0"/>
        <v>61.476882419071586</v>
      </c>
      <c r="P46" s="19">
        <f t="shared" si="1"/>
        <v>33.19486091742526</v>
      </c>
      <c r="Q46" s="19"/>
      <c r="R46" s="3"/>
      <c r="S46" s="3"/>
      <c r="T46" s="3"/>
      <c r="U46" s="3"/>
      <c r="V46" s="4"/>
    </row>
    <row r="47" spans="1:22" ht="21" x14ac:dyDescent="0.35">
      <c r="A47" s="2"/>
      <c r="B47" s="3"/>
      <c r="C47" s="3"/>
      <c r="D47" s="3"/>
      <c r="E47" s="3"/>
      <c r="F47" s="3"/>
      <c r="G47" s="3"/>
      <c r="H47" s="3"/>
      <c r="I47" s="29"/>
      <c r="J47" s="3"/>
      <c r="K47" s="8"/>
      <c r="L47" s="3"/>
      <c r="M47" s="3">
        <v>350</v>
      </c>
      <c r="N47" s="23">
        <f t="shared" si="2"/>
        <v>19.516470609229074</v>
      </c>
      <c r="O47" s="19">
        <f t="shared" si="0"/>
        <v>70.259294193224662</v>
      </c>
      <c r="P47" s="19">
        <f t="shared" si="1"/>
        <v>37.936983905628864</v>
      </c>
      <c r="Q47" s="19"/>
      <c r="R47" s="3"/>
      <c r="S47" s="3"/>
      <c r="T47" s="3"/>
      <c r="U47" s="3"/>
      <c r="V47" s="4"/>
    </row>
    <row r="48" spans="1:22" ht="21" x14ac:dyDescent="0.35">
      <c r="A48" s="2"/>
      <c r="B48" s="3"/>
      <c r="C48" s="3"/>
      <c r="D48" s="3"/>
      <c r="E48" s="3"/>
      <c r="F48" s="3"/>
      <c r="G48" s="3"/>
      <c r="H48" s="23">
        <f>H46/1.852</f>
        <v>66.389721834850519</v>
      </c>
      <c r="I48" s="29" t="s">
        <v>15</v>
      </c>
      <c r="J48" s="3"/>
      <c r="K48" s="8"/>
      <c r="L48" s="3"/>
      <c r="M48" s="3">
        <v>300</v>
      </c>
      <c r="N48" s="23">
        <f t="shared" si="2"/>
        <v>22.769215710767256</v>
      </c>
      <c r="O48" s="19">
        <f t="shared" si="0"/>
        <v>81.969176558762115</v>
      </c>
      <c r="P48" s="19">
        <f t="shared" si="1"/>
        <v>44.259814556567015</v>
      </c>
      <c r="Q48" s="19"/>
      <c r="R48" s="3"/>
      <c r="S48" s="3"/>
      <c r="T48" s="3"/>
      <c r="U48" s="3"/>
      <c r="V48" s="4"/>
    </row>
    <row r="49" spans="1:22" ht="21" x14ac:dyDescent="0.35">
      <c r="A49" s="2"/>
      <c r="B49" s="3"/>
      <c r="C49" s="3"/>
      <c r="D49" s="3"/>
      <c r="E49" s="3"/>
      <c r="F49" s="3"/>
      <c r="G49" s="3"/>
      <c r="H49" s="23"/>
      <c r="I49" s="29"/>
      <c r="J49" s="3"/>
      <c r="K49" s="8"/>
      <c r="L49" s="3"/>
      <c r="M49" s="3">
        <v>250</v>
      </c>
      <c r="N49" s="23">
        <f t="shared" si="2"/>
        <v>27.323058852920706</v>
      </c>
      <c r="O49" s="19">
        <f t="shared" si="0"/>
        <v>98.363011870514541</v>
      </c>
      <c r="P49" s="19">
        <f t="shared" si="1"/>
        <v>53.111777467880422</v>
      </c>
      <c r="Q49" s="19"/>
      <c r="R49" s="3"/>
      <c r="S49" s="3"/>
      <c r="T49" s="3"/>
      <c r="U49" s="3"/>
      <c r="V49" s="4"/>
    </row>
    <row r="50" spans="1:22" ht="21" x14ac:dyDescent="0.35">
      <c r="A50" s="2"/>
      <c r="B50" s="3"/>
      <c r="C50" s="3"/>
      <c r="D50" s="3"/>
      <c r="E50" s="3"/>
      <c r="F50" s="3"/>
      <c r="G50" s="3"/>
      <c r="H50" s="3"/>
      <c r="I50" s="3"/>
      <c r="J50" s="3"/>
      <c r="K50" s="8"/>
      <c r="L50" s="3"/>
      <c r="M50" s="3">
        <v>200</v>
      </c>
      <c r="N50" s="23">
        <f t="shared" si="2"/>
        <v>34.153823566150884</v>
      </c>
      <c r="O50" s="19">
        <f t="shared" si="0"/>
        <v>122.95376483814317</v>
      </c>
      <c r="P50" s="19">
        <f t="shared" si="1"/>
        <v>66.389721834850519</v>
      </c>
      <c r="Q50" s="19"/>
      <c r="R50" s="3"/>
      <c r="S50" s="3"/>
      <c r="T50" s="3"/>
      <c r="U50" s="3"/>
      <c r="V50" s="4"/>
    </row>
    <row r="51" spans="1:22" ht="2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8"/>
      <c r="L51" s="3"/>
      <c r="M51" s="3">
        <v>150</v>
      </c>
      <c r="N51" s="23">
        <f t="shared" si="2"/>
        <v>45.538431421534511</v>
      </c>
      <c r="O51" s="19">
        <f t="shared" si="0"/>
        <v>163.93835311752423</v>
      </c>
      <c r="P51" s="19">
        <f t="shared" si="1"/>
        <v>88.51962911313403</v>
      </c>
      <c r="Q51" s="3"/>
      <c r="R51" s="3"/>
      <c r="S51" s="3"/>
      <c r="T51" s="3"/>
      <c r="U51" s="3"/>
      <c r="V51" s="4"/>
    </row>
    <row r="52" spans="1:22" ht="2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8"/>
      <c r="L52" s="3"/>
      <c r="M52" s="3">
        <v>100</v>
      </c>
      <c r="N52" s="23">
        <f t="shared" si="2"/>
        <v>68.307647132301767</v>
      </c>
      <c r="O52" s="19">
        <f t="shared" si="0"/>
        <v>245.90752967628634</v>
      </c>
      <c r="P52" s="19">
        <f t="shared" si="1"/>
        <v>132.77944366970104</v>
      </c>
      <c r="Q52" s="3"/>
      <c r="R52" s="3"/>
      <c r="S52" s="3"/>
      <c r="T52" s="3"/>
      <c r="U52" s="3"/>
      <c r="V52" s="4"/>
    </row>
    <row r="53" spans="1:22" ht="2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8"/>
      <c r="L53" s="3"/>
      <c r="M53" s="3">
        <v>50</v>
      </c>
      <c r="N53" s="23">
        <f t="shared" si="2"/>
        <v>136.61529426460353</v>
      </c>
      <c r="O53" s="19">
        <f t="shared" si="0"/>
        <v>491.81505935257269</v>
      </c>
      <c r="P53" s="19">
        <f t="shared" si="1"/>
        <v>265.55888733940208</v>
      </c>
      <c r="Q53" s="3"/>
      <c r="R53" s="3"/>
      <c r="S53" s="3"/>
      <c r="T53" s="3"/>
      <c r="U53" s="3"/>
      <c r="V53" s="4"/>
    </row>
    <row r="54" spans="1:2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8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</row>
    <row r="55" spans="1:22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</sheetData>
  <sheetProtection password="926A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2015-07-12T11:41:51Z</dcterms:created>
  <dcterms:modified xsi:type="dcterms:W3CDTF">2020-10-22T11:01:23Z</dcterms:modified>
</cp:coreProperties>
</file>