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120" yWindow="150" windowWidth="28515" windowHeight="1227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<sst xmlns="http://schemas.openxmlformats.org/spreadsheetml/2006/main" count="53" uniqueCount="45">
  <si>
    <t>Azimutwinkel Modul Ga (°)</t>
  </si>
  <si>
    <t>http://help.arcgis.com/de/arcgisdesktop/10.0/help/index.html#//009z000000tm000000</t>
  </si>
  <si>
    <t>Sonnenhöhe (°)</t>
  </si>
  <si>
    <t>Sonnenazimut (°)</t>
  </si>
  <si>
    <t>Neigung Modul (°)</t>
  </si>
  <si>
    <t>Ausrichtung Modul (°)</t>
  </si>
  <si>
    <t>Zenitwinkel Modul Gz (°)</t>
  </si>
  <si>
    <t>Winkel zur Horizontalen</t>
  </si>
  <si>
    <t>Winkel zum Horizont</t>
  </si>
  <si>
    <t>Winkel zur Ausrichtung des Moduls</t>
  </si>
  <si>
    <r>
      <t xml:space="preserve">Zenitwinkel Sonne </t>
    </r>
    <r>
      <rPr>
        <sz val="18"/>
        <color indexed="8"/>
        <rFont val="Symbol"/>
        <family val="1"/>
      </rPr>
      <t>q</t>
    </r>
    <r>
      <rPr>
        <sz val="18"/>
        <color indexed="8"/>
        <rFont val="Calibri"/>
        <family val="2"/>
      </rPr>
      <t xml:space="preserve"> (°)</t>
    </r>
  </si>
  <si>
    <r>
      <t xml:space="preserve">Azimutwinkel Sonne </t>
    </r>
    <r>
      <rPr>
        <sz val="18"/>
        <color indexed="8"/>
        <rFont val="Symbol"/>
        <family val="1"/>
      </rPr>
      <t>a</t>
    </r>
    <r>
      <rPr>
        <sz val="18"/>
        <color indexed="8"/>
        <rFont val="Calibri"/>
        <family val="2"/>
      </rPr>
      <t xml:space="preserve"> (°)</t>
    </r>
  </si>
  <si>
    <t>Einstrahlwinkel</t>
  </si>
  <si>
    <t>Watt</t>
  </si>
  <si>
    <t>°</t>
  </si>
  <si>
    <t>Solarmodul Leistung (Wp)</t>
  </si>
  <si>
    <t>Leistung Wp*sin(Sonnenhöhe)</t>
  </si>
  <si>
    <t>FORMEL: Quelle ArcGIS Resource Center (Berechnung der Sonneneinstrahlung)</t>
  </si>
  <si>
    <t xml:space="preserve">AngInSkyθ,α = acos( Cos(θ) * Cos(Gz) + Sin(θ) * Sin(Gz) * Cos(α-Ga) )    </t>
  </si>
  <si>
    <t>Winkel zur Oberfläche des Moduls</t>
  </si>
  <si>
    <t>1000W/m2 bei senkrechter Einstrahlung, 1000W/m2*sin(h) bei anderen Winkeln</t>
  </si>
  <si>
    <t>Ingo Mennerich 05/13</t>
  </si>
  <si>
    <r>
      <t>Fehlwinkel, acos AngInSky</t>
    </r>
    <r>
      <rPr>
        <sz val="12"/>
        <color indexed="8"/>
        <rFont val="Symbol"/>
        <family val="1"/>
      </rPr>
      <t>q,a</t>
    </r>
    <r>
      <rPr>
        <sz val="20"/>
        <color indexed="8"/>
        <rFont val="Calibri"/>
        <family val="2"/>
      </rPr>
      <t xml:space="preserve"> (°)</t>
    </r>
  </si>
  <si>
    <t>cos(Gz)</t>
  </si>
  <si>
    <t>sin(Gz)</t>
  </si>
  <si>
    <t xml:space="preserve">        *</t>
  </si>
  <si>
    <t xml:space="preserve">       +</t>
  </si>
  <si>
    <t xml:space="preserve">       *</t>
  </si>
  <si>
    <t xml:space="preserve">        =</t>
  </si>
  <si>
    <t xml:space="preserve">      =</t>
  </si>
  <si>
    <t>acos (cos-1)</t>
  </si>
  <si>
    <t>sin</t>
  </si>
  <si>
    <t xml:space="preserve">           =</t>
  </si>
  <si>
    <t>W    *</t>
  </si>
  <si>
    <t>Azimut: Norden 0° oder 360°, Osten 90°, Süden 180°, Westen 270°</t>
  </si>
  <si>
    <t>In Teilschritten mit dem TASCHENRECHNER gerechnet:</t>
  </si>
  <si>
    <r>
      <t>cos(</t>
    </r>
    <r>
      <rPr>
        <sz val="14"/>
        <rFont val="Symbol"/>
        <family val="1"/>
      </rPr>
      <t>q</t>
    </r>
    <r>
      <rPr>
        <sz val="14"/>
        <rFont val="Calibri"/>
        <family val="2"/>
      </rPr>
      <t>)</t>
    </r>
  </si>
  <si>
    <r>
      <t>sin(</t>
    </r>
    <r>
      <rPr>
        <sz val="14"/>
        <rFont val="Symbol"/>
        <family val="1"/>
      </rPr>
      <t>q</t>
    </r>
    <r>
      <rPr>
        <sz val="14"/>
        <rFont val="Calibri"/>
        <family val="2"/>
      </rPr>
      <t>)</t>
    </r>
  </si>
  <si>
    <r>
      <t>cos(</t>
    </r>
    <r>
      <rPr>
        <sz val="14"/>
        <rFont val="Symbol"/>
        <family val="1"/>
      </rPr>
      <t>a</t>
    </r>
    <r>
      <rPr>
        <sz val="14"/>
        <rFont val="Calibri"/>
        <family val="2"/>
      </rPr>
      <t>-Ga)</t>
    </r>
  </si>
  <si>
    <t>Leistung eines Solarmoduls bei variierendem Sonneneinstrahlungswinkel</t>
  </si>
  <si>
    <t xml:space="preserve">Das Programm berechnet den Winkel der auf ein nicht nachgeführtes Solarmodul einfallenden Strahlung in Abhängigkeit von Höhe und Azimut der Sonne. </t>
  </si>
  <si>
    <t>Dabei wird die Globalstrahlung (direkte und diffuse Strahlung) nicht berücksichtigt.</t>
  </si>
  <si>
    <t>Leistung</t>
  </si>
  <si>
    <t>Wp-Modul:</t>
  </si>
  <si>
    <r>
      <t>cos Fehlwinkel, AngInSky</t>
    </r>
    <r>
      <rPr>
        <sz val="14"/>
        <color indexed="8"/>
        <rFont val="Symbol"/>
        <family val="1"/>
      </rPr>
      <t>q</t>
    </r>
    <r>
      <rPr>
        <sz val="14"/>
        <color indexed="8"/>
        <rFont val="Calibri"/>
        <family val="2"/>
      </rPr>
      <t>,</t>
    </r>
    <r>
      <rPr>
        <sz val="14"/>
        <color indexed="8"/>
        <rFont val="Symbol"/>
        <family val="1"/>
      </rPr>
      <t>a</t>
    </r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</si>
</sst>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0.00000"/>
    <numFmt numFmtId="166" formatCode="0.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Calibri"/>
      <family val="2"/>
    </font>
    <font>
      <sz val="12"/>
      <color indexed="8"/>
      <name val="Symbol"/>
      <family val="1"/>
    </font>
    <font>
      <sz val="14"/>
      <color indexed="8"/>
      <name val="Symbol"/>
      <family val="1"/>
    </font>
    <font>
      <sz val="18"/>
      <color indexed="8"/>
      <name val="Calibri"/>
      <family val="2"/>
    </font>
    <font>
      <sz val="18"/>
      <color indexed="8"/>
      <name val="Symbol"/>
      <family val="1"/>
    </font>
    <font>
      <sz val="20"/>
      <color indexed="8"/>
      <name val="Calibri"/>
      <family val="2"/>
    </font>
    <font>
      <sz val="14"/>
      <name val="Calibri"/>
      <family val="2"/>
    </font>
    <font>
      <sz val="14"/>
      <name val="Symbol"/>
      <family val="1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26"/>
      <color indexed="8"/>
      <name val="Calibri"/>
      <family val="2"/>
    </font>
    <font>
      <sz val="14"/>
      <color indexed="10"/>
      <name val="Calibri"/>
      <family val="2"/>
    </font>
    <font>
      <sz val="28"/>
      <color indexed="8"/>
      <name val="Calibri"/>
      <family val="2"/>
    </font>
    <font>
      <b/>
      <sz val="14"/>
      <color indexed="10"/>
      <name val="Calibri"/>
      <family val="2"/>
    </font>
    <font>
      <sz val="11"/>
      <name val="Calibri"/>
      <family val="2"/>
    </font>
    <font>
      <sz val="20"/>
      <color indexed="1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26"/>
      <color theme="1"/>
      <name val="Calibri"/>
      <family val="2"/>
    </font>
    <font>
      <sz val="14"/>
      <color rgb="FFFF0000"/>
      <name val="Calibri"/>
      <family val="2"/>
    </font>
    <font>
      <sz val="14"/>
      <color theme="1"/>
      <name val="Calibri"/>
      <family val="2"/>
    </font>
    <font>
      <sz val="18"/>
      <color theme="1"/>
      <name val="Calibri"/>
      <family val="2"/>
    </font>
    <font>
      <sz val="18"/>
      <color theme="1"/>
      <name val="Symbol"/>
      <family val="1"/>
    </font>
    <font>
      <sz val="20"/>
      <color theme="1"/>
      <name val="Calibri"/>
      <family val="2"/>
    </font>
    <font>
      <sz val="28"/>
      <color theme="1"/>
      <name val="Calibri"/>
      <family val="2"/>
    </font>
    <font>
      <b/>
      <sz val="14"/>
      <color rgb="FFFF0000"/>
      <name val="Calibri"/>
      <family val="2"/>
    </font>
    <font>
      <sz val="20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9900"/>
        <bgColor indexed="64"/>
      </patternFill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6" borderId="2" applyNumberFormat="0" applyAlignment="0" applyProtection="0"/>
    <xf numFmtId="41" fontId="0" fillId="0" borderId="0" applyFont="0" applyFill="0" applyBorder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32" borderId="9" applyNumberFormat="0" applyAlignment="0" applyProtection="0"/>
  </cellStyleXfs>
  <cellXfs count="32"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48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53" fillId="0" borderId="0" xfId="0" applyFont="1" applyFill="1" applyAlignment="1">
      <alignment/>
    </xf>
    <xf numFmtId="0" fontId="40" fillId="0" borderId="0" xfId="46" applyAlignment="1">
      <alignment vertical="center"/>
    </xf>
    <xf numFmtId="0" fontId="0" fillId="0" borderId="0" xfId="0" applyFill="1" applyAlignment="1">
      <alignment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5" fillId="0" borderId="0" xfId="0" applyFont="1" applyFill="1" applyAlignment="1">
      <alignment/>
    </xf>
    <xf numFmtId="0" fontId="52" fillId="0" borderId="0" xfId="0" applyFont="1" applyFill="1" applyAlignment="1">
      <alignment/>
    </xf>
    <xf numFmtId="0" fontId="0" fillId="33" borderId="0" xfId="0" applyFill="1" applyAlignment="1">
      <alignment/>
    </xf>
    <xf numFmtId="0" fontId="55" fillId="33" borderId="0" xfId="0" applyFont="1" applyFill="1" applyAlignment="1">
      <alignment/>
    </xf>
    <xf numFmtId="0" fontId="52" fillId="33" borderId="0" xfId="0" applyFont="1" applyFill="1" applyAlignment="1">
      <alignment/>
    </xf>
    <xf numFmtId="0" fontId="53" fillId="33" borderId="0" xfId="0" applyFont="1" applyFill="1" applyAlignment="1">
      <alignment/>
    </xf>
    <xf numFmtId="0" fontId="55" fillId="34" borderId="0" xfId="0" applyFont="1" applyFill="1" applyAlignment="1">
      <alignment/>
    </xf>
    <xf numFmtId="0" fontId="52" fillId="34" borderId="0" xfId="0" applyFont="1" applyFill="1" applyAlignment="1">
      <alignment/>
    </xf>
    <xf numFmtId="0" fontId="0" fillId="34" borderId="0" xfId="0" applyFill="1" applyAlignment="1">
      <alignment/>
    </xf>
    <xf numFmtId="0" fontId="8" fillId="0" borderId="0" xfId="0" applyFont="1" applyAlignment="1">
      <alignment/>
    </xf>
    <xf numFmtId="0" fontId="31" fillId="0" borderId="0" xfId="0" applyFont="1" applyAlignment="1">
      <alignment/>
    </xf>
    <xf numFmtId="164" fontId="51" fillId="0" borderId="0" xfId="0" applyNumberFormat="1" applyFont="1" applyAlignment="1">
      <alignment/>
    </xf>
    <xf numFmtId="0" fontId="58" fillId="0" borderId="10" xfId="0" applyFont="1" applyBorder="1" applyAlignment="1">
      <alignment/>
    </xf>
    <xf numFmtId="0" fontId="58" fillId="34" borderId="0" xfId="0" applyFont="1" applyFill="1" applyBorder="1" applyAlignment="1">
      <alignment/>
    </xf>
    <xf numFmtId="0" fontId="50" fillId="34" borderId="0" xfId="0" applyFont="1" applyFill="1" applyAlignment="1">
      <alignment/>
    </xf>
    <xf numFmtId="165" fontId="51" fillId="0" borderId="0" xfId="0" applyNumberFormat="1" applyFont="1" applyAlignment="1">
      <alignment/>
    </xf>
    <xf numFmtId="166" fontId="57" fillId="0" borderId="10" xfId="0" applyNumberFormat="1" applyFont="1" applyBorder="1" applyAlignment="1">
      <alignment/>
    </xf>
    <xf numFmtId="166" fontId="58" fillId="0" borderId="10" xfId="0" applyNumberFormat="1" applyFont="1" applyFill="1" applyBorder="1" applyAlignment="1">
      <alignment/>
    </xf>
    <xf numFmtId="0" fontId="55" fillId="35" borderId="10" xfId="0" applyFont="1" applyFill="1" applyBorder="1" applyAlignment="1" applyProtection="1">
      <alignment/>
      <protection locked="0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Hyperlink" xfId="46"/>
    <cellStyle name="Comma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76200</xdr:colOff>
      <xdr:row>3</xdr:row>
      <xdr:rowOff>38100</xdr:rowOff>
    </xdr:from>
    <xdr:to>
      <xdr:col>14</xdr:col>
      <xdr:colOff>219075</xdr:colOff>
      <xdr:row>5</xdr:row>
      <xdr:rowOff>247650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54025" y="609600"/>
          <a:ext cx="202882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help.arcgis.com/de/arcgisdesktop/10.0/help/index.html#//009z000000tm000000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0"/>
  <sheetViews>
    <sheetView tabSelected="1" zoomScalePageLayoutView="0" workbookViewId="0" topLeftCell="A22">
      <selection activeCell="C11" sqref="C11"/>
    </sheetView>
  </sheetViews>
  <sheetFormatPr defaultColWidth="11.421875" defaultRowHeight="15"/>
  <cols>
    <col min="1" max="1" width="11.421875" style="10" customWidth="1"/>
    <col min="2" max="2" width="69.421875" style="0" customWidth="1"/>
    <col min="5" max="5" width="11.57421875" style="0" bestFit="1" customWidth="1"/>
    <col min="7" max="7" width="11.57421875" style="0" bestFit="1" customWidth="1"/>
    <col min="9" max="9" width="12.00390625" style="0" bestFit="1" customWidth="1"/>
    <col min="11" max="11" width="11.57421875" style="0" bestFit="1" customWidth="1"/>
    <col min="13" max="13" width="16.8515625" style="0" bestFit="1" customWidth="1"/>
    <col min="15" max="15" width="11.57421875" style="0" bestFit="1" customWidth="1"/>
    <col min="16" max="16" width="5.421875" style="0" customWidth="1"/>
  </cols>
  <sheetData>
    <row r="1" ht="15">
      <c r="P1" s="15"/>
    </row>
    <row r="2" ht="15">
      <c r="P2" s="15"/>
    </row>
    <row r="3" ht="15">
      <c r="P3" s="15"/>
    </row>
    <row r="4" spans="2:16" ht="36">
      <c r="B4" s="11" t="s">
        <v>39</v>
      </c>
      <c r="P4" s="15"/>
    </row>
    <row r="5" ht="15">
      <c r="P5" s="15"/>
    </row>
    <row r="6" spans="2:16" ht="33.75">
      <c r="B6" s="1"/>
      <c r="P6" s="15"/>
    </row>
    <row r="7" spans="2:16" ht="18.75">
      <c r="B7" s="4" t="s">
        <v>40</v>
      </c>
      <c r="M7" t="s">
        <v>21</v>
      </c>
      <c r="P7" s="15"/>
    </row>
    <row r="8" spans="2:16" ht="18.75">
      <c r="B8" s="4" t="s">
        <v>41</v>
      </c>
      <c r="P8" s="15"/>
    </row>
    <row r="9" spans="2:16" ht="18.75">
      <c r="B9" s="4"/>
      <c r="P9" s="15"/>
    </row>
    <row r="10" spans="2:16" ht="20.25" customHeight="1">
      <c r="B10" s="27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15"/>
    </row>
    <row r="11" spans="1:16" s="7" customFormat="1" ht="26.25">
      <c r="A11" s="13"/>
      <c r="B11" s="7" t="s">
        <v>15</v>
      </c>
      <c r="C11" s="31">
        <v>10</v>
      </c>
      <c r="D11" s="7" t="s">
        <v>13</v>
      </c>
      <c r="P11" s="16"/>
    </row>
    <row r="12" spans="1:16" s="7" customFormat="1" ht="21" customHeight="1">
      <c r="A12" s="13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6"/>
    </row>
    <row r="13" spans="2:16" ht="26.25">
      <c r="B13" s="7" t="s">
        <v>4</v>
      </c>
      <c r="C13" s="31">
        <v>45</v>
      </c>
      <c r="E13" s="4" t="s">
        <v>7</v>
      </c>
      <c r="F13" s="4"/>
      <c r="G13" s="4"/>
      <c r="H13" s="4"/>
      <c r="I13" s="4"/>
      <c r="P13" s="15"/>
    </row>
    <row r="14" spans="2:16" s="14" customFormat="1" ht="18.75"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17"/>
    </row>
    <row r="15" spans="2:16" ht="26.25">
      <c r="B15" s="7" t="s">
        <v>2</v>
      </c>
      <c r="C15" s="31">
        <v>45</v>
      </c>
      <c r="E15" s="4" t="s">
        <v>8</v>
      </c>
      <c r="F15" s="4"/>
      <c r="G15" s="4"/>
      <c r="H15" s="4"/>
      <c r="I15" s="4"/>
      <c r="P15" s="15"/>
    </row>
    <row r="16" spans="2:16" s="14" customFormat="1" ht="18.75"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17"/>
    </row>
    <row r="17" spans="2:16" ht="26.25">
      <c r="B17" s="7" t="s">
        <v>5</v>
      </c>
      <c r="C17" s="31">
        <v>180</v>
      </c>
      <c r="E17" s="4" t="s">
        <v>34</v>
      </c>
      <c r="F17" s="4"/>
      <c r="G17" s="4"/>
      <c r="H17" s="4"/>
      <c r="I17" s="4"/>
      <c r="P17" s="15"/>
    </row>
    <row r="18" spans="2:16" s="14" customFormat="1" ht="18.75"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17"/>
    </row>
    <row r="19" spans="2:16" ht="26.25">
      <c r="B19" s="7" t="s">
        <v>3</v>
      </c>
      <c r="C19" s="31">
        <v>180</v>
      </c>
      <c r="E19" s="4" t="s">
        <v>34</v>
      </c>
      <c r="F19" s="4"/>
      <c r="G19" s="4"/>
      <c r="H19" s="4"/>
      <c r="I19" s="4"/>
      <c r="P19" s="15"/>
    </row>
    <row r="20" spans="2:16" s="10" customFormat="1" ht="19.5" customHeight="1"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15"/>
    </row>
    <row r="21" spans="1:16" s="4" customFormat="1" ht="18.75">
      <c r="A21" s="14"/>
      <c r="B21" s="4" t="s">
        <v>18</v>
      </c>
      <c r="P21" s="17"/>
    </row>
    <row r="22" spans="1:16" s="4" customFormat="1" ht="18.75">
      <c r="A22" s="14"/>
      <c r="B22" s="4" t="s">
        <v>17</v>
      </c>
      <c r="E22" s="9" t="s">
        <v>1</v>
      </c>
      <c r="F22"/>
      <c r="P22" s="17"/>
    </row>
    <row r="23" spans="2:16" s="14" customFormat="1" ht="18.75"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17"/>
    </row>
    <row r="24" spans="1:16" s="5" customFormat="1" ht="23.25">
      <c r="A24" s="8"/>
      <c r="B24" s="5" t="s">
        <v>6</v>
      </c>
      <c r="C24" s="8">
        <f>90-C13</f>
        <v>45</v>
      </c>
      <c r="I24" s="6"/>
      <c r="P24" s="18"/>
    </row>
    <row r="25" spans="1:16" s="7" customFormat="1" ht="26.25">
      <c r="A25" s="13"/>
      <c r="B25" s="5" t="s">
        <v>10</v>
      </c>
      <c r="C25" s="8">
        <f>90-C15</f>
        <v>45</v>
      </c>
      <c r="D25" s="5"/>
      <c r="E25" s="5"/>
      <c r="F25" s="5"/>
      <c r="G25" s="5"/>
      <c r="H25" s="5"/>
      <c r="I25" s="5"/>
      <c r="P25" s="16"/>
    </row>
    <row r="26" spans="1:16" s="7" customFormat="1" ht="26.25">
      <c r="A26" s="13"/>
      <c r="B26" s="5" t="s">
        <v>0</v>
      </c>
      <c r="C26" s="8">
        <f>C17-180</f>
        <v>0</v>
      </c>
      <c r="D26" s="5"/>
      <c r="E26" s="5"/>
      <c r="F26" s="5"/>
      <c r="G26" s="5"/>
      <c r="H26" s="5"/>
      <c r="I26" s="5"/>
      <c r="P26" s="16"/>
    </row>
    <row r="27" spans="1:16" s="7" customFormat="1" ht="26.25">
      <c r="A27" s="13"/>
      <c r="B27" s="5" t="s">
        <v>11</v>
      </c>
      <c r="C27" s="8">
        <f>C19-180</f>
        <v>0</v>
      </c>
      <c r="D27" s="5"/>
      <c r="E27" s="5"/>
      <c r="F27" s="5"/>
      <c r="G27" s="5"/>
      <c r="H27" s="5"/>
      <c r="I27" s="5"/>
      <c r="P27" s="16"/>
    </row>
    <row r="28" spans="2:16" s="13" customFormat="1" ht="18.75" customHeight="1"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6"/>
    </row>
    <row r="29" spans="1:16" s="7" customFormat="1" ht="26.25">
      <c r="A29" s="13"/>
      <c r="B29" s="7" t="s">
        <v>44</v>
      </c>
      <c r="C29" s="25">
        <f>COS(RADIANS(C25))*COS(RADIANS(C24))+SIN(RADIANS(C25))*SIN(RADIANS(C24))*COS(RADIANS(C27-C26))</f>
        <v>1</v>
      </c>
      <c r="P29" s="16"/>
    </row>
    <row r="30" spans="1:16" s="7" customFormat="1" ht="26.25">
      <c r="A30" s="13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6"/>
    </row>
    <row r="31" spans="1:16" s="7" customFormat="1" ht="26.25">
      <c r="A31" s="13"/>
      <c r="B31" s="7" t="s">
        <v>22</v>
      </c>
      <c r="C31" s="30">
        <f>DEGREES(ACOS(C29))</f>
        <v>0</v>
      </c>
      <c r="D31" s="7" t="s">
        <v>14</v>
      </c>
      <c r="E31" s="4" t="s">
        <v>9</v>
      </c>
      <c r="P31" s="16"/>
    </row>
    <row r="32" spans="1:16" s="7" customFormat="1" ht="21" customHeight="1">
      <c r="A32" s="13"/>
      <c r="B32" s="19"/>
      <c r="C32" s="26"/>
      <c r="D32" s="19"/>
      <c r="E32" s="20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6"/>
    </row>
    <row r="33" spans="1:16" s="7" customFormat="1" ht="26.25">
      <c r="A33" s="13"/>
      <c r="B33" s="7" t="s">
        <v>12</v>
      </c>
      <c r="C33" s="30">
        <f>90-C31</f>
        <v>90</v>
      </c>
      <c r="D33" s="7" t="s">
        <v>14</v>
      </c>
      <c r="E33" s="4" t="s">
        <v>19</v>
      </c>
      <c r="P33" s="16"/>
    </row>
    <row r="34" spans="1:16" s="7" customFormat="1" ht="20.25" customHeight="1">
      <c r="A34" s="13"/>
      <c r="B34" s="19"/>
      <c r="C34" s="26"/>
      <c r="D34" s="19"/>
      <c r="E34" s="20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6"/>
    </row>
    <row r="35" spans="1:16" s="7" customFormat="1" ht="26.25">
      <c r="A35" s="13"/>
      <c r="B35" s="7" t="s">
        <v>16</v>
      </c>
      <c r="C35" s="30">
        <f>C11*SIN(RADIANS(C33))</f>
        <v>10</v>
      </c>
      <c r="D35" s="7" t="s">
        <v>13</v>
      </c>
      <c r="E35" s="4" t="s">
        <v>20</v>
      </c>
      <c r="P35" s="16"/>
    </row>
    <row r="36" spans="2:16" s="13" customFormat="1" ht="26.25"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6"/>
    </row>
    <row r="37" spans="2:16" s="13" customFormat="1" ht="26.25"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6"/>
    </row>
    <row r="38" spans="2:16" ht="18.75">
      <c r="B38" s="4" t="s">
        <v>35</v>
      </c>
      <c r="P38" s="15"/>
    </row>
    <row r="39" spans="3:16" ht="18.75">
      <c r="C39" s="22" t="s">
        <v>36</v>
      </c>
      <c r="D39" s="22"/>
      <c r="E39" s="22" t="s">
        <v>23</v>
      </c>
      <c r="F39" s="22"/>
      <c r="G39" s="22" t="s">
        <v>37</v>
      </c>
      <c r="H39" s="22"/>
      <c r="I39" s="22" t="s">
        <v>24</v>
      </c>
      <c r="J39" s="22"/>
      <c r="K39" s="22" t="s">
        <v>38</v>
      </c>
      <c r="L39" s="22"/>
      <c r="M39" s="22"/>
      <c r="N39" s="22"/>
      <c r="O39" s="23"/>
      <c r="P39" s="15"/>
    </row>
    <row r="40" spans="2:16" ht="18.75">
      <c r="B40" s="2"/>
      <c r="C40" s="2">
        <f>COS(RADIANS(C25))</f>
        <v>0.7071067811865476</v>
      </c>
      <c r="D40" s="4" t="s">
        <v>25</v>
      </c>
      <c r="E40" s="2">
        <f>COS(RADIANS(C24))</f>
        <v>0.7071067811865476</v>
      </c>
      <c r="F40" s="4" t="s">
        <v>26</v>
      </c>
      <c r="G40" s="2">
        <f>SIN(RADIANS(C25))</f>
        <v>0.7071067811865475</v>
      </c>
      <c r="H40" s="4" t="s">
        <v>25</v>
      </c>
      <c r="I40" s="2">
        <f>SIN(RADIANS(C24))</f>
        <v>0.7071067811865475</v>
      </c>
      <c r="J40" s="4" t="s">
        <v>27</v>
      </c>
      <c r="K40" s="2">
        <f>COS(RADIANS(C27)-RADIANS(C26))</f>
        <v>1</v>
      </c>
      <c r="L40" s="4" t="s">
        <v>28</v>
      </c>
      <c r="M40" s="28">
        <f>C40*E40+G40*I40*K40</f>
        <v>1</v>
      </c>
      <c r="N40" s="4"/>
      <c r="P40" s="15"/>
    </row>
    <row r="41" spans="2:16" ht="18.75">
      <c r="B41" s="2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P41" s="15"/>
    </row>
    <row r="42" spans="2:16" ht="18.75">
      <c r="B42" s="2"/>
      <c r="C42" s="4" t="s">
        <v>30</v>
      </c>
      <c r="D42" s="4"/>
      <c r="E42" s="2">
        <f>M40</f>
        <v>1</v>
      </c>
      <c r="F42" s="4" t="s">
        <v>29</v>
      </c>
      <c r="G42" s="29">
        <f>DEGREES(ACOS(M40))</f>
        <v>0</v>
      </c>
      <c r="H42" s="4" t="s">
        <v>14</v>
      </c>
      <c r="I42" s="4"/>
      <c r="J42" s="4"/>
      <c r="K42" s="4"/>
      <c r="L42" s="4"/>
      <c r="M42" s="4"/>
      <c r="N42" s="4"/>
      <c r="P42" s="15"/>
    </row>
    <row r="43" spans="2:16" ht="18.75">
      <c r="B43" s="2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P43" s="15"/>
    </row>
    <row r="44" spans="2:16" ht="18.75">
      <c r="B44" s="2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P44" s="15"/>
    </row>
    <row r="45" spans="2:16" ht="18.75">
      <c r="B45" s="2"/>
      <c r="C45" s="2" t="s">
        <v>12</v>
      </c>
      <c r="D45" s="4"/>
      <c r="E45" s="4"/>
      <c r="F45" s="4"/>
      <c r="G45" s="29">
        <f>90-G42</f>
        <v>90</v>
      </c>
      <c r="H45" s="4" t="s">
        <v>14</v>
      </c>
      <c r="I45" s="4"/>
      <c r="J45" s="4"/>
      <c r="K45" s="4"/>
      <c r="L45" s="4"/>
      <c r="M45" s="4"/>
      <c r="N45" s="4"/>
      <c r="P45" s="15"/>
    </row>
    <row r="46" spans="2:16" ht="18.75">
      <c r="B46" s="2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P46" s="15"/>
    </row>
    <row r="47" spans="3:16" ht="18.75">
      <c r="C47" s="4" t="s">
        <v>42</v>
      </c>
      <c r="D47" s="4">
        <f>C11</f>
        <v>10</v>
      </c>
      <c r="E47" s="4" t="s">
        <v>43</v>
      </c>
      <c r="F47" s="4"/>
      <c r="G47" s="12">
        <f>C11</f>
        <v>10</v>
      </c>
      <c r="H47" s="4" t="s">
        <v>33</v>
      </c>
      <c r="I47" s="4" t="s">
        <v>31</v>
      </c>
      <c r="J47" s="24">
        <f>G45</f>
        <v>90</v>
      </c>
      <c r="K47" s="4"/>
      <c r="L47" s="4" t="s">
        <v>32</v>
      </c>
      <c r="M47" s="29">
        <f>C35</f>
        <v>10</v>
      </c>
      <c r="N47" s="4" t="s">
        <v>13</v>
      </c>
      <c r="P47" s="15"/>
    </row>
    <row r="48" spans="2:16" ht="18.75">
      <c r="B48" s="2"/>
      <c r="C48" s="3"/>
      <c r="P48" s="15"/>
    </row>
    <row r="49" spans="2:16" ht="15"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</row>
    <row r="50" spans="2:16" ht="15"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</row>
  </sheetData>
  <sheetProtection password="F83B" sheet="1" objects="1" scenarios="1" selectLockedCells="1"/>
  <hyperlinks>
    <hyperlink ref="E22" r:id="rId1" display="http://help.arcgis.com/de/arcgisdesktop/10.0/help/index.html#//009z000000tm000000"/>
  </hyperlinks>
  <printOptions/>
  <pageMargins left="0.7" right="0.7" top="0.787401575" bottom="0.787401575" header="0.3" footer="0.3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Ingo</dc:creator>
  <cp:keywords/>
  <dc:description/>
  <cp:lastModifiedBy>Ingo</cp:lastModifiedBy>
  <dcterms:created xsi:type="dcterms:W3CDTF">2013-05-03T16:34:41Z</dcterms:created>
  <dcterms:modified xsi:type="dcterms:W3CDTF">2013-05-17T14:58:14Z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